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<sst xmlns="http://schemas.openxmlformats.org/spreadsheetml/2006/main" count="166" uniqueCount="114">
  <si>
    <t xml:space="preserve">Name: Deparment of Information &amp; Publicity </t>
  </si>
  <si>
    <t>Section of the Act : Section 4(1)(b)(xi)</t>
  </si>
  <si>
    <t>Expenditure for 2025-26</t>
  </si>
  <si>
    <t>Major, Sub-Major &amp;  Minor Heads</t>
  </si>
  <si>
    <t>B.E.25-26</t>
  </si>
  <si>
    <t>Supp. Batch I</t>
  </si>
  <si>
    <t>Supp. Batch II</t>
  </si>
  <si>
    <t>Contingency</t>
  </si>
  <si>
    <t>Reappro.</t>
  </si>
  <si>
    <t>R.V.2025-26</t>
  </si>
  <si>
    <t>Total</t>
  </si>
  <si>
    <t>Total Demand 56 (2071,2075, 2220, 4059)</t>
  </si>
  <si>
    <t>TOTAL REVENUE EXPENDITURE</t>
  </si>
  <si>
    <t>2071- Pensions and Other Retirement Benefits</t>
  </si>
  <si>
    <t>01- Civil</t>
  </si>
  <si>
    <t>117- Government Contribution for Defined Contribution Scheme</t>
  </si>
  <si>
    <t>01- Defined Contribution Pension Scheme</t>
  </si>
  <si>
    <t>01- Salaries</t>
  </si>
  <si>
    <t>Total 2071....:-</t>
  </si>
  <si>
    <t>2220 -Information and Publicity</t>
  </si>
  <si>
    <t>01 - Films</t>
  </si>
  <si>
    <t>001 - Direction and Administration</t>
  </si>
  <si>
    <t>01 - Department of Information and Publicity</t>
  </si>
  <si>
    <t>01 - Salaries</t>
  </si>
  <si>
    <t>02  Wages</t>
  </si>
  <si>
    <t>03 - Overtime Allowance</t>
  </si>
  <si>
    <t>06-Outsourcing of DEOs/Jr. Stenos and Other Services</t>
  </si>
  <si>
    <t>07-Outsourcing of Utility Attendants</t>
  </si>
  <si>
    <t>08-Maintenance of I.T. Equipments</t>
  </si>
  <si>
    <t>09-Maintenance of Non I.T.Equipments/Machinery</t>
  </si>
  <si>
    <t>10-Maintenance of Cars and other Vehicles</t>
  </si>
  <si>
    <t>11- Domestic travel expenses</t>
  </si>
  <si>
    <t>13 - Office Expenses</t>
  </si>
  <si>
    <t>14 - Rents, Rates, Taxes</t>
  </si>
  <si>
    <t>17-Refreshment Charges</t>
  </si>
  <si>
    <t>19-Stationery Expenses</t>
  </si>
  <si>
    <t>20 - Other Administrative Expenses</t>
  </si>
  <si>
    <t>29-Telephone/ Mobile Charges</t>
  </si>
  <si>
    <t>30- Other Contractual services</t>
  </si>
  <si>
    <t>34-Scholarship/Stipend</t>
  </si>
  <si>
    <t>36-Procurement of I.T.Equipments</t>
  </si>
  <si>
    <t>38-Furniture Expenses</t>
  </si>
  <si>
    <t>39- Electricity Charges</t>
  </si>
  <si>
    <t>Total :-</t>
  </si>
  <si>
    <t xml:space="preserve">02 -Strenghtening of Administration </t>
  </si>
  <si>
    <t>27 - Minor Works</t>
  </si>
  <si>
    <t>03 -Goa State Information Commission</t>
  </si>
  <si>
    <t>31 -Grant - in - Aid</t>
  </si>
  <si>
    <t xml:space="preserve">04 -Appointment of Media Adviser/PRO </t>
  </si>
  <si>
    <t>50 -Other Charges</t>
  </si>
  <si>
    <t>105 -Production of Films</t>
  </si>
  <si>
    <t xml:space="preserve">01 - Promotion of Regional Films </t>
  </si>
  <si>
    <t xml:space="preserve"> Total :-</t>
  </si>
  <si>
    <t>02 - Goa Scheme of Financial Assistance for Films  2010</t>
  </si>
  <si>
    <t>50 - Other Charges</t>
  </si>
  <si>
    <t xml:space="preserve">03 -Konkani/Marathi Film Festival </t>
  </si>
  <si>
    <t xml:space="preserve">04 -Rural Small Cinema / Theatre </t>
  </si>
  <si>
    <t xml:space="preserve">05 - Grant to Films Promoting Goa </t>
  </si>
  <si>
    <t>800 -Other Expenditure</t>
  </si>
  <si>
    <t>01 -Grant to Entertainment Society of Goa</t>
  </si>
  <si>
    <t>911 -Deduct - Recoveries of Overpayment</t>
  </si>
  <si>
    <t>01 -Recoveries of overpayment of previous year</t>
  </si>
  <si>
    <t>60 - Others</t>
  </si>
  <si>
    <t>101 - Advertising and Visual Publicity</t>
  </si>
  <si>
    <t xml:space="preserve">01 - Advertising and Visual Publicity </t>
  </si>
  <si>
    <t>26 - Advertising and Publicity</t>
  </si>
  <si>
    <t xml:space="preserve">02 - Publication </t>
  </si>
  <si>
    <t>16 - Publication</t>
  </si>
  <si>
    <t xml:space="preserve">03 - Community Listening Scheme </t>
  </si>
  <si>
    <t>01 -Salaries</t>
  </si>
  <si>
    <t>11 -Domestic travel expenses</t>
  </si>
  <si>
    <t>13 - Office expenses</t>
  </si>
  <si>
    <t>04G-20 Summit</t>
  </si>
  <si>
    <t>26- Advertising and Publicity</t>
  </si>
  <si>
    <t>50- Other Charges</t>
  </si>
  <si>
    <t xml:space="preserve">Total </t>
  </si>
  <si>
    <t xml:space="preserve">06 - International Film Festival </t>
  </si>
  <si>
    <t>103 - Press Information Services</t>
  </si>
  <si>
    <t xml:space="preserve">02 - Pension Scheme for Journalists </t>
  </si>
  <si>
    <t>04 -Pensionary Charges</t>
  </si>
  <si>
    <t>03 - Financial Assistance to indigent journalists (Patrakar Kritandnyatra Nidhi )</t>
  </si>
  <si>
    <t xml:space="preserve">04 - Journalist Welfare Scheme -Housing </t>
  </si>
  <si>
    <t xml:space="preserve">06 - Wage Board Implementation </t>
  </si>
  <si>
    <t xml:space="preserve">07 -Journalist Welfare Scheme Mediclaim </t>
  </si>
  <si>
    <t xml:space="preserve">08 - Goa State Photo Constst and Exhibition scheme 2014 </t>
  </si>
  <si>
    <t>09-Scheme for Journalist for Purchase of Computers and Cameras</t>
  </si>
  <si>
    <t xml:space="preserve"> </t>
  </si>
  <si>
    <t>10-Subsidies to purchase E-Bikes for Journalist</t>
  </si>
  <si>
    <t>33-Subsidies</t>
  </si>
  <si>
    <t>106 - Field Publicity</t>
  </si>
  <si>
    <t xml:space="preserve">01 - Field Publicity </t>
  </si>
  <si>
    <t>11 - Domestic travel Expenses</t>
  </si>
  <si>
    <t>13- Office Expenses</t>
  </si>
  <si>
    <t>50 - Other charges</t>
  </si>
  <si>
    <t xml:space="preserve">02 -Exhibition </t>
  </si>
  <si>
    <t xml:space="preserve">04 - Photo Services </t>
  </si>
  <si>
    <t>13 -Office Expenses</t>
  </si>
  <si>
    <t>06- Diamond Jubilee Year of Goa Liberation</t>
  </si>
  <si>
    <t>28- Professional Services</t>
  </si>
  <si>
    <t>07-Entertainment society of Goa (Indian Racing Festival IRF)</t>
  </si>
  <si>
    <t>50-Other Charges</t>
  </si>
  <si>
    <t>Total 2220....:-</t>
  </si>
  <si>
    <t>TOTAL REVENUE EXPENDITURE (2071 &amp;2220)... (A+B)</t>
  </si>
  <si>
    <t>4059 - Capital Outlay on Public Works</t>
  </si>
  <si>
    <t>01 - Office Buildings</t>
  </si>
  <si>
    <t>051 - Construction</t>
  </si>
  <si>
    <t>01 - IFFI Infrastructure and Secretariat</t>
  </si>
  <si>
    <t>53-Major Works</t>
  </si>
  <si>
    <t>60- Other Buildings</t>
  </si>
  <si>
    <t>051 Contruction</t>
  </si>
  <si>
    <t>02 Building for State Information Commission</t>
  </si>
  <si>
    <t>53 major Works</t>
  </si>
  <si>
    <t>TOTAL CAPITALEXPENDITURE (4059)</t>
  </si>
  <si>
    <t>Grant Total :-  2071, 2220, 4059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</si>
</sst>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mmm/yy"/>
    <numFmt numFmtId="181" formatCode="_ * #,##0_ ;_ * \-#,##0_ ;_ * &quot;-&quot;??_ ;_ @_ "/>
  </numFmts>
  <fonts count="29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u/>
      <sz val="9"/>
      <color theme="1"/>
      <name val="Calibri"/>
      <charset val="134"/>
      <scheme val="minor"/>
    </font>
    <font>
      <sz val="9"/>
      <color rgb="FFFF0000"/>
      <name val="Calibri"/>
      <charset val="134"/>
      <scheme val="minor"/>
    </font>
    <font>
      <sz val="9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8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4" borderId="28" applyNumberFormat="0" applyAlignment="0" applyProtection="0">
      <alignment vertical="center"/>
    </xf>
    <xf numFmtId="0" fontId="21" fillId="5" borderId="30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81" fontId="5" fillId="0" borderId="1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181" fontId="4" fillId="0" borderId="10" xfId="0" applyNumberFormat="1" applyFont="1" applyBorder="1"/>
    <xf numFmtId="181" fontId="5" fillId="0" borderId="10" xfId="0" applyNumberFormat="1" applyFont="1" applyBorder="1"/>
    <xf numFmtId="181" fontId="4" fillId="0" borderId="11" xfId="1" applyNumberFormat="1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181" fontId="4" fillId="0" borderId="14" xfId="0" applyNumberFormat="1" applyFont="1" applyBorder="1"/>
    <xf numFmtId="181" fontId="5" fillId="0" borderId="14" xfId="0" applyNumberFormat="1" applyFont="1" applyBorder="1"/>
    <xf numFmtId="181" fontId="4" fillId="0" borderId="15" xfId="1" applyNumberFormat="1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181" fontId="5" fillId="0" borderId="18" xfId="0" applyNumberFormat="1" applyFont="1" applyBorder="1"/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181" fontId="4" fillId="0" borderId="19" xfId="1" applyNumberFormat="1" applyFont="1" applyBorder="1" applyAlignment="1">
      <alignment horizontal="right"/>
    </xf>
    <xf numFmtId="0" fontId="4" fillId="0" borderId="7" xfId="0" applyFont="1" applyBorder="1" applyAlignment="1">
      <alignment horizontal="left" vertical="top"/>
    </xf>
    <xf numFmtId="181" fontId="4" fillId="0" borderId="19" xfId="1" applyNumberFormat="1" applyFont="1" applyBorder="1" applyAlignment="1"/>
    <xf numFmtId="0" fontId="4" fillId="0" borderId="7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181" fontId="4" fillId="0" borderId="0" xfId="1" applyNumberFormat="1" applyFont="1" applyBorder="1" applyAlignment="1">
      <alignment horizontal="right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181" fontId="4" fillId="0" borderId="1" xfId="0" applyNumberFormat="1" applyFont="1" applyBorder="1"/>
    <xf numFmtId="2" fontId="4" fillId="0" borderId="5" xfId="0" applyNumberFormat="1" applyFont="1" applyBorder="1" applyAlignment="1">
      <alignment horizontal="left" vertical="top"/>
    </xf>
    <xf numFmtId="2" fontId="4" fillId="0" borderId="6" xfId="0" applyNumberFormat="1" applyFont="1" applyBorder="1" applyAlignment="1">
      <alignment horizontal="left" vertical="top"/>
    </xf>
    <xf numFmtId="181" fontId="5" fillId="0" borderId="1" xfId="0" applyNumberFormat="1" applyFont="1" applyBorder="1" applyAlignment="1">
      <alignment horizontal="center"/>
    </xf>
    <xf numFmtId="181" fontId="7" fillId="0" borderId="1" xfId="0" applyNumberFormat="1" applyFont="1" applyBorder="1"/>
    <xf numFmtId="2" fontId="4" fillId="0" borderId="5" xfId="0" applyNumberFormat="1" applyFont="1" applyBorder="1" applyAlignment="1">
      <alignment horizontal="left"/>
    </xf>
    <xf numFmtId="2" fontId="4" fillId="0" borderId="6" xfId="0" applyNumberFormat="1" applyFont="1" applyBorder="1" applyAlignment="1">
      <alignment horizontal="left"/>
    </xf>
    <xf numFmtId="2" fontId="4" fillId="0" borderId="20" xfId="0" applyNumberFormat="1" applyFont="1" applyBorder="1" applyAlignment="1">
      <alignment horizontal="left"/>
    </xf>
    <xf numFmtId="181" fontId="8" fillId="0" borderId="1" xfId="0" applyNumberFormat="1" applyFont="1" applyBorder="1"/>
    <xf numFmtId="0" fontId="4" fillId="0" borderId="7" xfId="0" applyFont="1" applyBorder="1" applyAlignment="1">
      <alignment horizontal="right"/>
    </xf>
    <xf numFmtId="181" fontId="5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81" fontId="0" fillId="0" borderId="0" xfId="0" applyNumberFormat="1"/>
    <xf numFmtId="181" fontId="0" fillId="0" borderId="1" xfId="0" applyNumberFormat="1" applyBorder="1"/>
    <xf numFmtId="0" fontId="4" fillId="0" borderId="2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181" fontId="4" fillId="0" borderId="9" xfId="1" applyNumberFormat="1" applyFont="1" applyBorder="1" applyAlignment="1">
      <alignment horizontal="right"/>
    </xf>
    <xf numFmtId="181" fontId="4" fillId="0" borderId="1" xfId="1" applyNumberFormat="1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181" fontId="4" fillId="0" borderId="23" xfId="0" applyNumberFormat="1" applyFont="1" applyBorder="1"/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181" fontId="4" fillId="0" borderId="24" xfId="0" applyNumberFormat="1" applyFont="1" applyBorder="1"/>
    <xf numFmtId="181" fontId="4" fillId="0" borderId="18" xfId="0" applyNumberFormat="1" applyFont="1" applyBorder="1"/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165"/>
  <sheetViews>
    <sheetView tabSelected="1" topLeftCell="A70" workbookViewId="0">
      <selection activeCell="Z155" sqref="Z155"/>
    </sheetView>
  </sheetViews>
  <sheetFormatPr defaultColWidth="9" defaultRowHeight="15"/>
  <cols>
    <col min="6" max="6" width="14.7142857142857" customWidth="1"/>
    <col min="7" max="7" width="11.4285714285714" customWidth="1"/>
    <col min="8" max="8" width="11.7142857142857" customWidth="1"/>
    <col min="9" max="9" width="12.2857142857143" customWidth="1"/>
    <col min="11" max="11" width="13.4285714285714" customWidth="1"/>
    <col min="12" max="23" width="9" hidden="1" customWidth="1"/>
    <col min="24" max="24" width="12.2857142857143" customWidth="1"/>
  </cols>
  <sheetData>
    <row r="2" spans="1:24">
      <c r="A2" s="1" t="s">
        <v>0</v>
      </c>
      <c r="B2" s="1"/>
      <c r="C2" s="1"/>
      <c r="D2" s="1"/>
      <c r="E2" s="1"/>
      <c r="F2" s="2"/>
      <c r="G2" s="2"/>
    </row>
    <row r="3" spans="1:24">
      <c r="A3" s="1" t="s">
        <v>1</v>
      </c>
      <c r="B3" s="1"/>
      <c r="C3" s="1"/>
      <c r="D3" s="1"/>
      <c r="E3" s="1"/>
      <c r="F3" s="1"/>
      <c r="G3" s="1"/>
    </row>
    <row r="4" spans="1:24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2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ht="15.75" spans="1:24">
      <c r="A6" s="4" t="s">
        <v>3</v>
      </c>
      <c r="B6" s="4"/>
      <c r="C6" s="4"/>
      <c r="D6" s="4"/>
      <c r="E6" s="4"/>
      <c r="F6" s="4" t="s">
        <v>4</v>
      </c>
      <c r="G6" s="5" t="s">
        <v>5</v>
      </c>
      <c r="H6" s="5" t="s">
        <v>6</v>
      </c>
      <c r="I6" s="4" t="s">
        <v>7</v>
      </c>
      <c r="J6" s="4" t="s">
        <v>8</v>
      </c>
      <c r="K6" s="4" t="s">
        <v>9</v>
      </c>
      <c r="L6" s="6">
        <v>45748</v>
      </c>
      <c r="M6" s="6">
        <v>45778</v>
      </c>
      <c r="N6" s="6">
        <v>45809</v>
      </c>
      <c r="O6" s="6">
        <v>45839</v>
      </c>
      <c r="P6" s="6">
        <v>45870</v>
      </c>
      <c r="Q6" s="6">
        <v>45901</v>
      </c>
      <c r="R6" s="6">
        <v>45931</v>
      </c>
      <c r="S6" s="6">
        <v>45962</v>
      </c>
      <c r="T6" s="6">
        <v>45992</v>
      </c>
      <c r="U6" s="6">
        <v>45658</v>
      </c>
      <c r="V6" s="6">
        <v>45689</v>
      </c>
      <c r="W6" s="6">
        <v>45717</v>
      </c>
      <c r="X6" s="7" t="s">
        <v>10</v>
      </c>
    </row>
    <row r="7" spans="1:24">
      <c r="A7" s="8" t="s">
        <v>11</v>
      </c>
      <c r="B7" s="9"/>
      <c r="C7" s="9"/>
      <c r="D7" s="9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>
      <c r="A8" s="12" t="s">
        <v>12</v>
      </c>
      <c r="B8" s="13"/>
      <c r="C8" s="13"/>
      <c r="D8" s="13"/>
      <c r="E8" s="13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>
      <c r="A9" s="14" t="s">
        <v>13</v>
      </c>
      <c r="B9" s="15"/>
      <c r="C9" s="15"/>
      <c r="D9" s="15"/>
      <c r="E9" s="16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>
      <c r="A10" s="14" t="s">
        <v>14</v>
      </c>
      <c r="B10" s="17"/>
      <c r="C10" s="17"/>
      <c r="D10" s="17"/>
      <c r="E10" s="17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>
      <c r="A11" s="14" t="s">
        <v>15</v>
      </c>
      <c r="B11" s="17"/>
      <c r="C11" s="17"/>
      <c r="D11" s="17"/>
      <c r="E11" s="17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>
      <c r="A12" s="14" t="s">
        <v>16</v>
      </c>
      <c r="B12" s="17"/>
      <c r="C12" s="17"/>
      <c r="D12" s="17"/>
      <c r="E12" s="17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ht="15.75" spans="1:24">
      <c r="A13" s="18" t="s">
        <v>17</v>
      </c>
      <c r="B13" s="19"/>
      <c r="C13" s="19"/>
      <c r="D13" s="19"/>
      <c r="E13" s="19"/>
      <c r="F13" s="20">
        <v>5000000</v>
      </c>
      <c r="G13" s="21"/>
      <c r="H13" s="21"/>
      <c r="I13" s="21"/>
      <c r="J13" s="21"/>
      <c r="K13" s="22">
        <f>F13+G13+H13+J13</f>
        <v>5000000</v>
      </c>
      <c r="L13" s="21">
        <v>530471</v>
      </c>
      <c r="M13" s="20">
        <v>272331</v>
      </c>
      <c r="N13" s="20">
        <v>260816</v>
      </c>
      <c r="O13" s="20">
        <v>264135</v>
      </c>
      <c r="P13" s="20">
        <v>264135</v>
      </c>
      <c r="Q13" s="21">
        <v>264135</v>
      </c>
      <c r="R13" s="21">
        <v>264135</v>
      </c>
      <c r="S13" s="21">
        <v>289696</v>
      </c>
      <c r="T13" s="21">
        <v>310532</v>
      </c>
      <c r="U13" s="21">
        <v>300228</v>
      </c>
      <c r="V13" s="21">
        <v>279176</v>
      </c>
      <c r="W13" s="21">
        <v>92021</v>
      </c>
      <c r="X13" s="22">
        <f>L13+M13+N13+O13+P13+Q13+R13+S13+T13+U13+V13+W13</f>
        <v>3391811</v>
      </c>
    </row>
    <row r="14" ht="15.75" spans="1:24">
      <c r="A14" s="23" t="s">
        <v>18</v>
      </c>
      <c r="B14" s="24"/>
      <c r="C14" s="24"/>
      <c r="D14" s="24"/>
      <c r="E14" s="24"/>
      <c r="F14" s="25">
        <f>SUM(F13)</f>
        <v>5000000</v>
      </c>
      <c r="G14" s="25">
        <f t="shared" ref="G14:W14" si="0">SUM(G13)</f>
        <v>0</v>
      </c>
      <c r="H14" s="25">
        <f t="shared" si="0"/>
        <v>0</v>
      </c>
      <c r="I14" s="25"/>
      <c r="J14" s="25">
        <f t="shared" si="0"/>
        <v>0</v>
      </c>
      <c r="K14" s="25">
        <f t="shared" si="0"/>
        <v>5000000</v>
      </c>
      <c r="L14" s="25">
        <f t="shared" si="0"/>
        <v>530471</v>
      </c>
      <c r="M14" s="25">
        <f t="shared" si="0"/>
        <v>272331</v>
      </c>
      <c r="N14" s="25">
        <f t="shared" si="0"/>
        <v>260816</v>
      </c>
      <c r="O14" s="25">
        <f t="shared" si="0"/>
        <v>264135</v>
      </c>
      <c r="P14" s="25">
        <f t="shared" si="0"/>
        <v>264135</v>
      </c>
      <c r="Q14" s="25">
        <f t="shared" si="0"/>
        <v>264135</v>
      </c>
      <c r="R14" s="25">
        <f t="shared" si="0"/>
        <v>264135</v>
      </c>
      <c r="S14" s="25">
        <f t="shared" si="0"/>
        <v>289696</v>
      </c>
      <c r="T14" s="25">
        <f t="shared" si="0"/>
        <v>310532</v>
      </c>
      <c r="U14" s="25">
        <f t="shared" si="0"/>
        <v>300228</v>
      </c>
      <c r="V14" s="26">
        <f t="shared" si="0"/>
        <v>279176</v>
      </c>
      <c r="W14" s="26">
        <f t="shared" si="0"/>
        <v>92021</v>
      </c>
      <c r="X14" s="27">
        <f>X13:X13</f>
        <v>3391811</v>
      </c>
    </row>
    <row r="15" spans="1:24">
      <c r="A15" s="28"/>
      <c r="B15" s="29"/>
      <c r="C15" s="29"/>
      <c r="D15" s="29"/>
      <c r="E15" s="29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</row>
    <row r="16" spans="1:24">
      <c r="A16" s="31" t="s">
        <v>19</v>
      </c>
      <c r="B16" s="32"/>
      <c r="C16" s="32"/>
      <c r="D16" s="32"/>
      <c r="E16" s="32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>
      <c r="A17" s="14" t="s">
        <v>20</v>
      </c>
      <c r="B17" s="17"/>
      <c r="C17" s="17"/>
      <c r="D17" s="17"/>
      <c r="E17" s="17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>
      <c r="A18" s="31" t="s">
        <v>21</v>
      </c>
      <c r="B18" s="32"/>
      <c r="C18" s="32"/>
      <c r="D18" s="32"/>
      <c r="E18" s="32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>
      <c r="A19" s="31" t="s">
        <v>22</v>
      </c>
      <c r="B19" s="32"/>
      <c r="C19" s="32"/>
      <c r="D19" s="32"/>
      <c r="E19" s="3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>
      <c r="A20" s="14" t="s">
        <v>23</v>
      </c>
      <c r="B20" s="17"/>
      <c r="C20" s="17"/>
      <c r="D20" s="17"/>
      <c r="E20" s="17"/>
      <c r="F20" s="33">
        <v>55000000</v>
      </c>
      <c r="G20" s="11"/>
      <c r="H20" s="11"/>
      <c r="I20" s="11"/>
      <c r="J20" s="11"/>
      <c r="K20" s="22">
        <f>F20+G20+H20+J20</f>
        <v>55000000</v>
      </c>
      <c r="L20" s="11">
        <v>6024607</v>
      </c>
      <c r="M20" s="11">
        <v>3129208</v>
      </c>
      <c r="N20" s="11">
        <v>2863065</v>
      </c>
      <c r="O20" s="11">
        <v>3422772</v>
      </c>
      <c r="P20" s="11">
        <v>2908175</v>
      </c>
      <c r="Q20" s="11">
        <v>3030675</v>
      </c>
      <c r="R20" s="11">
        <v>4412021</v>
      </c>
      <c r="S20" s="11">
        <v>3294981</v>
      </c>
      <c r="T20" s="11">
        <v>3037323</v>
      </c>
      <c r="U20" s="11">
        <v>4465866</v>
      </c>
      <c r="V20" s="11">
        <v>3316220</v>
      </c>
      <c r="W20" s="11">
        <v>300787</v>
      </c>
      <c r="X20" s="22">
        <f t="shared" ref="X20:X39" si="1">L20+M20+N20+O20+P20+Q20+R20+S20+T20+U20+V20+W20</f>
        <v>40205700</v>
      </c>
    </row>
    <row r="21" spans="1:24">
      <c r="A21" s="14" t="s">
        <v>24</v>
      </c>
      <c r="B21" s="17"/>
      <c r="C21" s="17"/>
      <c r="D21" s="17"/>
      <c r="E21" s="17"/>
      <c r="F21" s="33">
        <v>10000</v>
      </c>
      <c r="G21" s="11"/>
      <c r="H21" s="11"/>
      <c r="I21" s="11"/>
      <c r="J21" s="11"/>
      <c r="K21" s="22">
        <f t="shared" ref="K21:K40" si="2">F21+G21+H21+J21</f>
        <v>10000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22">
        <f t="shared" si="1"/>
        <v>0</v>
      </c>
    </row>
    <row r="22" spans="1:24">
      <c r="A22" s="31" t="s">
        <v>25</v>
      </c>
      <c r="B22" s="32"/>
      <c r="C22" s="32"/>
      <c r="D22" s="32"/>
      <c r="E22" s="32"/>
      <c r="F22" s="33">
        <v>10000</v>
      </c>
      <c r="G22" s="11"/>
      <c r="H22" s="11"/>
      <c r="I22" s="11"/>
      <c r="J22" s="11"/>
      <c r="K22" s="22">
        <f t="shared" si="2"/>
        <v>10000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22">
        <f t="shared" si="1"/>
        <v>0</v>
      </c>
    </row>
    <row r="23" spans="1:24">
      <c r="A23" s="31" t="s">
        <v>26</v>
      </c>
      <c r="B23" s="32"/>
      <c r="C23" s="32"/>
      <c r="D23" s="32"/>
      <c r="E23" s="34"/>
      <c r="F23" s="33">
        <v>360000</v>
      </c>
      <c r="G23" s="11"/>
      <c r="H23" s="11"/>
      <c r="I23" s="11"/>
      <c r="J23" s="11"/>
      <c r="K23" s="22">
        <f t="shared" si="2"/>
        <v>360000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22">
        <f t="shared" si="1"/>
        <v>0</v>
      </c>
    </row>
    <row r="24" spans="1:24">
      <c r="A24" s="31" t="s">
        <v>27</v>
      </c>
      <c r="B24" s="32"/>
      <c r="C24" s="32"/>
      <c r="D24" s="32"/>
      <c r="E24" s="34"/>
      <c r="F24" s="33">
        <v>3500000</v>
      </c>
      <c r="G24" s="11"/>
      <c r="H24" s="11"/>
      <c r="I24" s="11"/>
      <c r="J24" s="11">
        <f>25000+700000</f>
        <v>725000</v>
      </c>
      <c r="K24" s="22">
        <f t="shared" si="2"/>
        <v>4225000</v>
      </c>
      <c r="L24" s="11">
        <v>298261</v>
      </c>
      <c r="M24" s="11">
        <v>57362</v>
      </c>
      <c r="N24" s="11">
        <v>311849</v>
      </c>
      <c r="O24" s="11">
        <v>283393</v>
      </c>
      <c r="P24" s="11">
        <v>313296</v>
      </c>
      <c r="Q24" s="11">
        <v>342845</v>
      </c>
      <c r="R24" s="11">
        <v>0</v>
      </c>
      <c r="S24" s="11">
        <v>481381</v>
      </c>
      <c r="T24" s="11">
        <v>153536</v>
      </c>
      <c r="U24" s="11">
        <v>412005</v>
      </c>
      <c r="V24" s="11">
        <v>852869</v>
      </c>
      <c r="W24" s="11">
        <v>421417</v>
      </c>
      <c r="X24" s="22">
        <f t="shared" si="1"/>
        <v>3928214</v>
      </c>
    </row>
    <row r="25" spans="1:24">
      <c r="A25" s="31" t="s">
        <v>28</v>
      </c>
      <c r="B25" s="32"/>
      <c r="C25" s="32"/>
      <c r="D25" s="32"/>
      <c r="E25" s="34"/>
      <c r="F25" s="33">
        <v>1000000</v>
      </c>
      <c r="G25" s="11"/>
      <c r="H25" s="11"/>
      <c r="I25" s="11"/>
      <c r="J25" s="11"/>
      <c r="K25" s="22">
        <f t="shared" si="2"/>
        <v>1000000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22300</v>
      </c>
      <c r="R25" s="11">
        <v>8200</v>
      </c>
      <c r="S25" s="11">
        <v>3540</v>
      </c>
      <c r="T25" s="11">
        <v>0</v>
      </c>
      <c r="U25" s="11">
        <v>3540</v>
      </c>
      <c r="V25" s="11">
        <v>171869</v>
      </c>
      <c r="W25" s="11">
        <v>8200</v>
      </c>
      <c r="X25" s="22">
        <f t="shared" si="1"/>
        <v>217649</v>
      </c>
    </row>
    <row r="26" spans="1:24">
      <c r="A26" s="31" t="s">
        <v>29</v>
      </c>
      <c r="B26" s="32"/>
      <c r="C26" s="32"/>
      <c r="D26" s="32"/>
      <c r="E26" s="34"/>
      <c r="F26" s="33">
        <v>500000</v>
      </c>
      <c r="G26" s="11"/>
      <c r="H26" s="11"/>
      <c r="I26" s="11"/>
      <c r="J26" s="11"/>
      <c r="K26" s="22">
        <f t="shared" si="2"/>
        <v>500000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3540</v>
      </c>
      <c r="R26" s="11">
        <v>54319</v>
      </c>
      <c r="S26" s="11">
        <v>0</v>
      </c>
      <c r="T26" s="11">
        <v>0</v>
      </c>
      <c r="U26" s="11">
        <v>29965</v>
      </c>
      <c r="V26" s="11">
        <v>0</v>
      </c>
      <c r="W26" s="11">
        <v>129017</v>
      </c>
      <c r="X26" s="22">
        <f t="shared" si="1"/>
        <v>216841</v>
      </c>
    </row>
    <row r="27" spans="1:24">
      <c r="A27" s="31" t="s">
        <v>30</v>
      </c>
      <c r="B27" s="32"/>
      <c r="C27" s="32"/>
      <c r="D27" s="32"/>
      <c r="E27" s="34"/>
      <c r="F27" s="33">
        <v>480000</v>
      </c>
      <c r="G27" s="11"/>
      <c r="H27" s="11"/>
      <c r="I27" s="11"/>
      <c r="J27" s="11"/>
      <c r="K27" s="22">
        <f t="shared" si="2"/>
        <v>480000</v>
      </c>
      <c r="L27" s="11">
        <v>0</v>
      </c>
      <c r="M27" s="11">
        <v>0</v>
      </c>
      <c r="N27" s="11">
        <v>9602</v>
      </c>
      <c r="O27" s="11">
        <v>0</v>
      </c>
      <c r="P27" s="11">
        <v>0</v>
      </c>
      <c r="Q27" s="11">
        <v>0</v>
      </c>
      <c r="R27" s="11">
        <v>0</v>
      </c>
      <c r="S27" s="11">
        <v>19457</v>
      </c>
      <c r="T27" s="11">
        <v>0</v>
      </c>
      <c r="U27" s="11">
        <v>0</v>
      </c>
      <c r="V27" s="11">
        <v>0</v>
      </c>
      <c r="W27" s="11">
        <v>5118</v>
      </c>
      <c r="X27" s="22">
        <f t="shared" si="1"/>
        <v>34177</v>
      </c>
    </row>
    <row r="28" spans="1:24">
      <c r="A28" s="31" t="s">
        <v>31</v>
      </c>
      <c r="B28" s="32"/>
      <c r="C28" s="32"/>
      <c r="D28" s="32"/>
      <c r="E28" s="32"/>
      <c r="F28" s="33">
        <v>500000</v>
      </c>
      <c r="G28" s="11"/>
      <c r="H28" s="11"/>
      <c r="I28" s="11"/>
      <c r="J28" s="11"/>
      <c r="K28" s="22">
        <f t="shared" si="2"/>
        <v>500000</v>
      </c>
      <c r="L28" s="11">
        <v>20465</v>
      </c>
      <c r="M28" s="11">
        <v>17137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22422</v>
      </c>
      <c r="T28" s="11">
        <v>23708</v>
      </c>
      <c r="U28" s="11">
        <v>0</v>
      </c>
      <c r="V28" s="11">
        <v>22188</v>
      </c>
      <c r="W28" s="11">
        <v>52583</v>
      </c>
      <c r="X28" s="22">
        <f t="shared" si="1"/>
        <v>158503</v>
      </c>
    </row>
    <row r="29" spans="1:24">
      <c r="A29" s="31" t="s">
        <v>32</v>
      </c>
      <c r="B29" s="32"/>
      <c r="C29" s="32"/>
      <c r="D29" s="32"/>
      <c r="E29" s="32"/>
      <c r="F29" s="35">
        <v>10000000</v>
      </c>
      <c r="G29" s="11"/>
      <c r="H29" s="11"/>
      <c r="I29" s="11"/>
      <c r="J29" s="11">
        <f>-25000+(-100000)+(-320000)+(-700000)</f>
        <v>-1145000</v>
      </c>
      <c r="K29" s="22">
        <f t="shared" si="2"/>
        <v>8855000</v>
      </c>
      <c r="L29" s="11">
        <v>0</v>
      </c>
      <c r="M29" s="11">
        <v>0</v>
      </c>
      <c r="N29" s="11">
        <v>322895</v>
      </c>
      <c r="O29" s="11">
        <v>393466</v>
      </c>
      <c r="P29" s="11">
        <v>68671</v>
      </c>
      <c r="Q29" s="11">
        <v>793421</v>
      </c>
      <c r="R29" s="11">
        <v>291316</v>
      </c>
      <c r="S29" s="11">
        <v>166473</v>
      </c>
      <c r="T29" s="11">
        <v>574447</v>
      </c>
      <c r="U29" s="11">
        <v>1229015</v>
      </c>
      <c r="V29" s="11">
        <v>339815</v>
      </c>
      <c r="W29" s="11">
        <v>1067318</v>
      </c>
      <c r="X29" s="22">
        <f t="shared" si="1"/>
        <v>5246837</v>
      </c>
    </row>
    <row r="30" spans="1:24">
      <c r="A30" s="14" t="s">
        <v>33</v>
      </c>
      <c r="B30" s="17"/>
      <c r="C30" s="17"/>
      <c r="D30" s="17"/>
      <c r="E30" s="17"/>
      <c r="F30" s="33">
        <v>0</v>
      </c>
      <c r="G30" s="11"/>
      <c r="H30" s="11"/>
      <c r="I30" s="11"/>
      <c r="J30" s="11"/>
      <c r="K30" s="22">
        <f t="shared" si="2"/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22">
        <f t="shared" si="1"/>
        <v>0</v>
      </c>
    </row>
    <row r="31" spans="1:24">
      <c r="A31" s="14" t="s">
        <v>34</v>
      </c>
      <c r="B31" s="17"/>
      <c r="C31" s="17"/>
      <c r="D31" s="17"/>
      <c r="E31" s="36"/>
      <c r="F31" s="35">
        <v>200000</v>
      </c>
      <c r="G31" s="21"/>
      <c r="H31" s="21"/>
      <c r="I31" s="21"/>
      <c r="J31" s="21"/>
      <c r="K31" s="22">
        <f t="shared" si="2"/>
        <v>200000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3200</v>
      </c>
      <c r="U31" s="21">
        <v>0</v>
      </c>
      <c r="V31" s="21">
        <v>0</v>
      </c>
      <c r="W31" s="21">
        <v>0</v>
      </c>
      <c r="X31" s="22">
        <f t="shared" si="1"/>
        <v>3200</v>
      </c>
    </row>
    <row r="32" spans="1:24">
      <c r="A32" s="14" t="s">
        <v>35</v>
      </c>
      <c r="B32" s="17"/>
      <c r="C32" s="17"/>
      <c r="D32" s="17"/>
      <c r="E32" s="37"/>
      <c r="F32" s="35">
        <v>1500000</v>
      </c>
      <c r="G32" s="21"/>
      <c r="H32" s="21"/>
      <c r="I32" s="21"/>
      <c r="J32" s="21"/>
      <c r="K32" s="22">
        <f t="shared" si="2"/>
        <v>1500000</v>
      </c>
      <c r="L32" s="21">
        <v>119132</v>
      </c>
      <c r="M32" s="21">
        <v>0</v>
      </c>
      <c r="N32" s="21">
        <v>124520</v>
      </c>
      <c r="O32" s="21">
        <v>0</v>
      </c>
      <c r="P32" s="21">
        <v>152550</v>
      </c>
      <c r="Q32" s="21">
        <v>80980</v>
      </c>
      <c r="R32" s="21">
        <v>290943</v>
      </c>
      <c r="S32" s="21">
        <v>163560</v>
      </c>
      <c r="T32" s="21">
        <v>0</v>
      </c>
      <c r="U32" s="21">
        <v>0</v>
      </c>
      <c r="V32" s="21">
        <v>240879</v>
      </c>
      <c r="W32" s="21">
        <v>301412</v>
      </c>
      <c r="X32" s="22">
        <f t="shared" si="1"/>
        <v>1473976</v>
      </c>
    </row>
    <row r="33" spans="1:24">
      <c r="A33" s="38" t="s">
        <v>36</v>
      </c>
      <c r="B33" s="39"/>
      <c r="C33" s="39"/>
      <c r="D33" s="39"/>
      <c r="E33" s="39"/>
      <c r="F33" s="33">
        <v>100000</v>
      </c>
      <c r="G33" s="21"/>
      <c r="H33" s="21"/>
      <c r="I33" s="21"/>
      <c r="J33" s="21"/>
      <c r="K33" s="22">
        <f t="shared" si="2"/>
        <v>100000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2">
        <f t="shared" si="1"/>
        <v>0</v>
      </c>
    </row>
    <row r="34" spans="1:24">
      <c r="A34" s="38" t="s">
        <v>37</v>
      </c>
      <c r="B34" s="39"/>
      <c r="C34" s="39"/>
      <c r="D34" s="39"/>
      <c r="E34" s="39"/>
      <c r="F34" s="33">
        <v>120000</v>
      </c>
      <c r="G34" s="21"/>
      <c r="H34" s="21"/>
      <c r="I34" s="21"/>
      <c r="J34" s="21"/>
      <c r="K34" s="22">
        <f t="shared" si="2"/>
        <v>120000</v>
      </c>
      <c r="L34" s="21">
        <v>6288</v>
      </c>
      <c r="M34" s="21">
        <v>4678</v>
      </c>
      <c r="N34" s="21">
        <v>8435</v>
      </c>
      <c r="O34" s="21">
        <v>6825</v>
      </c>
      <c r="P34" s="21">
        <v>5551</v>
      </c>
      <c r="Q34" s="21">
        <v>0</v>
      </c>
      <c r="R34" s="21">
        <v>10903</v>
      </c>
      <c r="S34" s="21">
        <v>5190</v>
      </c>
      <c r="T34" s="21">
        <v>9029</v>
      </c>
      <c r="U34" s="21">
        <v>6458</v>
      </c>
      <c r="V34" s="21">
        <v>6549</v>
      </c>
      <c r="W34" s="21">
        <v>6550</v>
      </c>
      <c r="X34" s="22">
        <f t="shared" si="1"/>
        <v>76456</v>
      </c>
    </row>
    <row r="35" spans="1:24">
      <c r="A35" s="31" t="s">
        <v>38</v>
      </c>
      <c r="B35" s="32"/>
      <c r="C35" s="32"/>
      <c r="D35" s="32"/>
      <c r="E35" s="40"/>
      <c r="F35" s="33">
        <v>1500000</v>
      </c>
      <c r="G35" s="21"/>
      <c r="H35" s="21"/>
      <c r="I35" s="21"/>
      <c r="J35" s="21">
        <v>100000</v>
      </c>
      <c r="K35" s="22">
        <f t="shared" si="2"/>
        <v>1600000</v>
      </c>
      <c r="L35" s="21">
        <v>134880</v>
      </c>
      <c r="M35" s="21">
        <v>108480</v>
      </c>
      <c r="N35" s="21">
        <v>108480</v>
      </c>
      <c r="O35" s="21">
        <v>127856</v>
      </c>
      <c r="P35" s="21">
        <v>136160</v>
      </c>
      <c r="Q35" s="21">
        <v>136160</v>
      </c>
      <c r="R35" s="21">
        <v>136160</v>
      </c>
      <c r="S35" s="21">
        <v>136160</v>
      </c>
      <c r="T35" s="21">
        <v>112160</v>
      </c>
      <c r="U35" s="21">
        <v>168480</v>
      </c>
      <c r="V35" s="21">
        <v>140320</v>
      </c>
      <c r="W35" s="21">
        <v>140320</v>
      </c>
      <c r="X35" s="22">
        <f t="shared" si="1"/>
        <v>1585616</v>
      </c>
    </row>
    <row r="36" spans="1:24">
      <c r="A36" s="31" t="s">
        <v>39</v>
      </c>
      <c r="B36" s="32"/>
      <c r="C36" s="32"/>
      <c r="D36" s="32"/>
      <c r="E36" s="40"/>
      <c r="F36" s="33">
        <v>1200000</v>
      </c>
      <c r="G36" s="21"/>
      <c r="H36" s="21"/>
      <c r="I36" s="21"/>
      <c r="J36" s="21">
        <v>120000</v>
      </c>
      <c r="K36" s="22">
        <f t="shared" si="2"/>
        <v>1320000</v>
      </c>
      <c r="L36" s="21">
        <v>120161</v>
      </c>
      <c r="M36" s="21">
        <v>121000</v>
      </c>
      <c r="N36" s="21">
        <v>121000</v>
      </c>
      <c r="O36" s="21">
        <v>121000</v>
      </c>
      <c r="P36" s="21">
        <v>121000</v>
      </c>
      <c r="Q36" s="21">
        <v>121000</v>
      </c>
      <c r="R36" s="21">
        <v>121000</v>
      </c>
      <c r="S36" s="21">
        <v>121000</v>
      </c>
      <c r="T36" s="21">
        <v>121000</v>
      </c>
      <c r="U36" s="21">
        <v>115548</v>
      </c>
      <c r="V36" s="21">
        <v>53193</v>
      </c>
      <c r="W36" s="21">
        <v>23249</v>
      </c>
      <c r="X36" s="22">
        <f t="shared" si="1"/>
        <v>1280151</v>
      </c>
    </row>
    <row r="37" spans="1:24">
      <c r="A37" s="14" t="s">
        <v>40</v>
      </c>
      <c r="B37" s="17"/>
      <c r="C37" s="17"/>
      <c r="D37" s="17"/>
      <c r="E37" s="37"/>
      <c r="F37" s="33">
        <v>10000000</v>
      </c>
      <c r="G37" s="21"/>
      <c r="H37" s="21"/>
      <c r="I37" s="21"/>
      <c r="J37" s="21"/>
      <c r="K37" s="22">
        <f t="shared" si="2"/>
        <v>10000000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15000</v>
      </c>
      <c r="W37" s="21">
        <v>0</v>
      </c>
      <c r="X37" s="22">
        <f t="shared" si="1"/>
        <v>15000</v>
      </c>
    </row>
    <row r="38" spans="1:24">
      <c r="A38" s="38" t="s">
        <v>41</v>
      </c>
      <c r="B38" s="39"/>
      <c r="C38" s="39"/>
      <c r="D38" s="39"/>
      <c r="E38" s="39"/>
      <c r="F38" s="33">
        <v>200000</v>
      </c>
      <c r="G38" s="21"/>
      <c r="H38" s="21"/>
      <c r="I38" s="21"/>
      <c r="J38" s="21">
        <v>100000</v>
      </c>
      <c r="K38" s="22">
        <f t="shared" si="2"/>
        <v>300000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123092</v>
      </c>
      <c r="R38" s="21">
        <v>0</v>
      </c>
      <c r="S38" s="21">
        <v>0</v>
      </c>
      <c r="T38" s="21">
        <v>110486</v>
      </c>
      <c r="U38" s="21">
        <v>0</v>
      </c>
      <c r="V38" s="21">
        <v>0</v>
      </c>
      <c r="W38" s="21">
        <v>0</v>
      </c>
      <c r="X38" s="22">
        <f t="shared" si="1"/>
        <v>233578</v>
      </c>
    </row>
    <row r="39" ht="15.75" spans="1:24">
      <c r="A39" s="14" t="s">
        <v>42</v>
      </c>
      <c r="B39" s="17"/>
      <c r="C39" s="17"/>
      <c r="D39" s="17"/>
      <c r="E39" s="37"/>
      <c r="F39" s="41">
        <v>340000</v>
      </c>
      <c r="G39" s="21"/>
      <c r="H39" s="21"/>
      <c r="I39" s="21"/>
      <c r="J39" s="21"/>
      <c r="K39" s="22">
        <f t="shared" si="2"/>
        <v>340000</v>
      </c>
      <c r="L39" s="21">
        <v>24687</v>
      </c>
      <c r="M39" s="21">
        <v>20958</v>
      </c>
      <c r="N39" s="21">
        <v>21915</v>
      </c>
      <c r="O39" s="21">
        <v>23972</v>
      </c>
      <c r="P39" s="21">
        <v>23406</v>
      </c>
      <c r="Q39" s="21">
        <v>21651</v>
      </c>
      <c r="R39" s="21">
        <v>23748</v>
      </c>
      <c r="S39" s="21">
        <v>22759</v>
      </c>
      <c r="T39" s="21">
        <v>22758</v>
      </c>
      <c r="U39" s="21">
        <v>24968</v>
      </c>
      <c r="V39" s="21">
        <v>28730</v>
      </c>
      <c r="W39" s="21">
        <v>16064</v>
      </c>
      <c r="X39" s="22">
        <f t="shared" si="1"/>
        <v>275616</v>
      </c>
    </row>
    <row r="40" ht="15.75" spans="1:24">
      <c r="A40" s="23" t="s">
        <v>43</v>
      </c>
      <c r="B40" s="24"/>
      <c r="C40" s="24"/>
      <c r="D40" s="24"/>
      <c r="E40" s="24"/>
      <c r="F40" s="25">
        <f>SUM(F20:F39)</f>
        <v>86520000</v>
      </c>
      <c r="G40" s="25"/>
      <c r="H40" s="26"/>
      <c r="I40" s="26"/>
      <c r="J40" s="25"/>
      <c r="K40" s="25">
        <f t="shared" si="2"/>
        <v>86520000</v>
      </c>
      <c r="L40" s="25">
        <f t="shared" ref="L40:W40" si="3">SUM(L20:L39)</f>
        <v>6748481</v>
      </c>
      <c r="M40" s="25">
        <f t="shared" si="3"/>
        <v>3458823</v>
      </c>
      <c r="N40" s="25">
        <f t="shared" si="3"/>
        <v>3891761</v>
      </c>
      <c r="O40" s="25">
        <f t="shared" si="3"/>
        <v>4379284</v>
      </c>
      <c r="P40" s="25">
        <f t="shared" si="3"/>
        <v>3728809</v>
      </c>
      <c r="Q40" s="25">
        <f t="shared" si="3"/>
        <v>4675664</v>
      </c>
      <c r="R40" s="25">
        <f t="shared" si="3"/>
        <v>5348610</v>
      </c>
      <c r="S40" s="25">
        <f t="shared" si="3"/>
        <v>4436923</v>
      </c>
      <c r="T40" s="25">
        <f t="shared" si="3"/>
        <v>4167647</v>
      </c>
      <c r="U40" s="25">
        <f t="shared" si="3"/>
        <v>6455845</v>
      </c>
      <c r="V40" s="25">
        <f t="shared" si="3"/>
        <v>5187632</v>
      </c>
      <c r="W40" s="25">
        <f t="shared" si="3"/>
        <v>2472035</v>
      </c>
      <c r="X40" s="27">
        <f>X20+X21+X22+X23+X24+X25+X26+X27+X28+X29+X30+X31+X32+X33+X34+X35+X36+X37+X38+X39</f>
        <v>54951514</v>
      </c>
    </row>
    <row r="41" spans="1:24">
      <c r="A41" s="42" t="s">
        <v>44</v>
      </c>
      <c r="B41" s="43"/>
      <c r="C41" s="43"/>
      <c r="D41" s="43"/>
      <c r="E41" s="43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</row>
    <row r="42" spans="1:24">
      <c r="A42" s="31" t="s">
        <v>36</v>
      </c>
      <c r="B42" s="32"/>
      <c r="C42" s="32"/>
      <c r="D42" s="32"/>
      <c r="E42" s="32"/>
      <c r="F42" s="33">
        <v>100000</v>
      </c>
      <c r="G42" s="11"/>
      <c r="H42" s="11"/>
      <c r="I42" s="11"/>
      <c r="J42" s="11"/>
      <c r="K42" s="22">
        <f>F42+G42+H42+J42</f>
        <v>100000</v>
      </c>
      <c r="L42" s="1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11">
        <v>0</v>
      </c>
      <c r="V42" s="11">
        <v>0</v>
      </c>
      <c r="W42" s="11">
        <v>0</v>
      </c>
      <c r="X42" s="22">
        <f>L42+M42+N42+O42+P42+Q42+R42+S42+T42+U42+V42+W42</f>
        <v>0</v>
      </c>
    </row>
    <row r="43" spans="1:24">
      <c r="A43" s="31" t="s">
        <v>45</v>
      </c>
      <c r="B43" s="32"/>
      <c r="C43" s="32"/>
      <c r="D43" s="32"/>
      <c r="E43" s="32"/>
      <c r="F43" s="33">
        <v>26575000</v>
      </c>
      <c r="G43" s="11"/>
      <c r="H43" s="11"/>
      <c r="I43" s="11"/>
      <c r="J43" s="11"/>
      <c r="K43" s="22">
        <f>F43+G43+H43+J43</f>
        <v>26575000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22">
        <f>L43+M43+N43+O43+P43+Q43+R43+S43+T43+U43+V43+W43</f>
        <v>0</v>
      </c>
    </row>
    <row r="44" spans="1:24">
      <c r="A44" s="44" t="s">
        <v>43</v>
      </c>
      <c r="B44" s="45"/>
      <c r="C44" s="45"/>
      <c r="D44" s="45"/>
      <c r="E44" s="45"/>
      <c r="F44" s="46">
        <f>SUM(F42:F43)</f>
        <v>26675000</v>
      </c>
      <c r="G44" s="46"/>
      <c r="H44" s="46"/>
      <c r="I44" s="46"/>
      <c r="J44" s="46"/>
      <c r="K44" s="46">
        <f t="shared" ref="K44:W44" si="4">SUM(K42:K43)</f>
        <v>26675000</v>
      </c>
      <c r="L44" s="46">
        <f t="shared" si="4"/>
        <v>0</v>
      </c>
      <c r="M44" s="46">
        <f t="shared" si="4"/>
        <v>0</v>
      </c>
      <c r="N44" s="46">
        <f t="shared" si="4"/>
        <v>0</v>
      </c>
      <c r="O44" s="46">
        <f t="shared" si="4"/>
        <v>0</v>
      </c>
      <c r="P44" s="46">
        <f t="shared" si="4"/>
        <v>0</v>
      </c>
      <c r="Q44" s="46">
        <f t="shared" si="4"/>
        <v>0</v>
      </c>
      <c r="R44" s="46">
        <f t="shared" si="4"/>
        <v>0</v>
      </c>
      <c r="S44" s="46">
        <f t="shared" si="4"/>
        <v>0</v>
      </c>
      <c r="T44" s="46">
        <f t="shared" si="4"/>
        <v>0</v>
      </c>
      <c r="U44" s="46">
        <f t="shared" si="4"/>
        <v>0</v>
      </c>
      <c r="V44" s="11">
        <f t="shared" si="4"/>
        <v>0</v>
      </c>
      <c r="W44" s="11">
        <f t="shared" si="4"/>
        <v>0</v>
      </c>
      <c r="X44" s="22">
        <f>X42+X43</f>
        <v>0</v>
      </c>
    </row>
    <row r="45" spans="1:24">
      <c r="A45" s="31" t="s">
        <v>46</v>
      </c>
      <c r="B45" s="32"/>
      <c r="C45" s="32"/>
      <c r="D45" s="32"/>
      <c r="E45" s="32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>
      <c r="A46" s="31" t="s">
        <v>47</v>
      </c>
      <c r="B46" s="32"/>
      <c r="C46" s="32"/>
      <c r="D46" s="32"/>
      <c r="E46" s="32"/>
      <c r="F46" s="33">
        <v>35000000</v>
      </c>
      <c r="G46" s="11"/>
      <c r="H46" s="11"/>
      <c r="I46" s="11"/>
      <c r="J46" s="11"/>
      <c r="K46" s="22">
        <f>F46+G46+H46+J46</f>
        <v>35000000</v>
      </c>
      <c r="L46" s="11">
        <v>0</v>
      </c>
      <c r="M46" s="11">
        <v>2644000</v>
      </c>
      <c r="N46" s="11">
        <v>0</v>
      </c>
      <c r="O46" s="11">
        <v>8578000</v>
      </c>
      <c r="P46" s="11">
        <v>0</v>
      </c>
      <c r="Q46" s="11">
        <v>0</v>
      </c>
      <c r="R46" s="11">
        <v>0</v>
      </c>
      <c r="S46" s="11">
        <v>7218000</v>
      </c>
      <c r="T46" s="11">
        <v>0</v>
      </c>
      <c r="U46" s="11">
        <v>0</v>
      </c>
      <c r="V46" s="11">
        <v>7158000</v>
      </c>
      <c r="W46" s="11">
        <v>0</v>
      </c>
      <c r="X46" s="22">
        <f>L46+M46+N46+O46+P46+Q46+R46+S46+T46+U46+V46+W46</f>
        <v>25598000</v>
      </c>
    </row>
    <row r="47" spans="1:24">
      <c r="A47" s="44" t="s">
        <v>43</v>
      </c>
      <c r="B47" s="45"/>
      <c r="C47" s="45"/>
      <c r="D47" s="45"/>
      <c r="E47" s="45"/>
      <c r="F47" s="46">
        <f>SUM(F46)</f>
        <v>35000000</v>
      </c>
      <c r="G47" s="46"/>
      <c r="H47" s="46"/>
      <c r="I47" s="46"/>
      <c r="J47" s="46"/>
      <c r="K47" s="46">
        <f t="shared" ref="K47:W47" si="5">SUM(K46)</f>
        <v>35000000</v>
      </c>
      <c r="L47" s="46">
        <f t="shared" si="5"/>
        <v>0</v>
      </c>
      <c r="M47" s="46">
        <f t="shared" si="5"/>
        <v>2644000</v>
      </c>
      <c r="N47" s="46">
        <f t="shared" si="5"/>
        <v>0</v>
      </c>
      <c r="O47" s="46">
        <f t="shared" si="5"/>
        <v>8578000</v>
      </c>
      <c r="P47" s="46">
        <f t="shared" si="5"/>
        <v>0</v>
      </c>
      <c r="Q47" s="46">
        <f t="shared" si="5"/>
        <v>0</v>
      </c>
      <c r="R47" s="46">
        <f t="shared" si="5"/>
        <v>0</v>
      </c>
      <c r="S47" s="46">
        <f t="shared" si="5"/>
        <v>7218000</v>
      </c>
      <c r="T47" s="46">
        <f t="shared" si="5"/>
        <v>0</v>
      </c>
      <c r="U47" s="46">
        <f t="shared" si="5"/>
        <v>0</v>
      </c>
      <c r="V47" s="11">
        <f t="shared" si="5"/>
        <v>7158000</v>
      </c>
      <c r="W47" s="11">
        <f t="shared" si="5"/>
        <v>0</v>
      </c>
      <c r="X47" s="22">
        <f>X46:X46</f>
        <v>25598000</v>
      </c>
    </row>
    <row r="48" spans="1:24">
      <c r="A48" s="47" t="s">
        <v>48</v>
      </c>
      <c r="B48" s="48"/>
      <c r="C48" s="48"/>
      <c r="D48" s="48"/>
      <c r="E48" s="4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>
      <c r="A49" s="47" t="s">
        <v>49</v>
      </c>
      <c r="B49" s="48"/>
      <c r="C49" s="48"/>
      <c r="D49" s="48"/>
      <c r="E49" s="48"/>
      <c r="F49" s="49">
        <v>0</v>
      </c>
      <c r="G49" s="11"/>
      <c r="H49" s="11"/>
      <c r="I49" s="11"/>
      <c r="J49" s="11"/>
      <c r="K49" s="22">
        <f>F49+G49+H49+J49</f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22">
        <f>L49+M49+N49+O49+P49+Q49+R49+S49+T49+U49+V49+W49</f>
        <v>0</v>
      </c>
    </row>
    <row r="50" spans="1:24">
      <c r="A50" s="44" t="s">
        <v>43</v>
      </c>
      <c r="B50" s="45"/>
      <c r="C50" s="45"/>
      <c r="D50" s="45"/>
      <c r="E50" s="45"/>
      <c r="F50" s="49">
        <f>SUM(F49)</f>
        <v>0</v>
      </c>
      <c r="G50" s="49"/>
      <c r="H50" s="49"/>
      <c r="I50" s="49"/>
      <c r="J50" s="49"/>
      <c r="K50" s="49">
        <f t="shared" ref="K50:W50" si="6">SUM(K49)</f>
        <v>0</v>
      </c>
      <c r="L50" s="49">
        <f t="shared" si="6"/>
        <v>0</v>
      </c>
      <c r="M50" s="49">
        <f t="shared" si="6"/>
        <v>0</v>
      </c>
      <c r="N50" s="49">
        <f t="shared" si="6"/>
        <v>0</v>
      </c>
      <c r="O50" s="49">
        <f t="shared" si="6"/>
        <v>0</v>
      </c>
      <c r="P50" s="49">
        <f t="shared" si="6"/>
        <v>0</v>
      </c>
      <c r="Q50" s="49">
        <f t="shared" si="6"/>
        <v>0</v>
      </c>
      <c r="R50" s="49">
        <f t="shared" si="6"/>
        <v>0</v>
      </c>
      <c r="S50" s="49">
        <f t="shared" si="6"/>
        <v>0</v>
      </c>
      <c r="T50" s="49">
        <f t="shared" si="6"/>
        <v>0</v>
      </c>
      <c r="U50" s="49">
        <f t="shared" si="6"/>
        <v>0</v>
      </c>
      <c r="V50" s="11">
        <f t="shared" si="6"/>
        <v>0</v>
      </c>
      <c r="W50" s="11">
        <f t="shared" si="6"/>
        <v>0</v>
      </c>
      <c r="X50" s="22">
        <f>X49:X49</f>
        <v>0</v>
      </c>
    </row>
    <row r="51" spans="1:24">
      <c r="A51" s="47" t="s">
        <v>50</v>
      </c>
      <c r="B51" s="48"/>
      <c r="C51" s="48"/>
      <c r="D51" s="48"/>
      <c r="E51" s="48"/>
      <c r="F51" s="11"/>
      <c r="G51" s="11"/>
      <c r="H51" s="11"/>
      <c r="I51" s="11"/>
      <c r="J51" s="11"/>
      <c r="K51" s="11"/>
      <c r="L51" s="11"/>
      <c r="M51" s="11"/>
      <c r="N51" s="11">
        <f>SUM(N50)</f>
        <v>0</v>
      </c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>
      <c r="A52" s="47" t="s">
        <v>51</v>
      </c>
      <c r="B52" s="48"/>
      <c r="C52" s="48"/>
      <c r="D52" s="48"/>
      <c r="E52" s="48"/>
      <c r="F52" s="11"/>
      <c r="G52" s="11"/>
      <c r="H52" s="11"/>
      <c r="I52" s="11"/>
      <c r="J52" s="11"/>
      <c r="K52" s="11"/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/>
      <c r="S52" s="11"/>
      <c r="T52" s="11"/>
      <c r="U52" s="11"/>
      <c r="V52" s="11"/>
      <c r="W52" s="11"/>
      <c r="X52" s="11"/>
    </row>
    <row r="53" spans="1:24">
      <c r="A53" s="47" t="s">
        <v>49</v>
      </c>
      <c r="B53" s="48"/>
      <c r="C53" s="48"/>
      <c r="D53" s="48"/>
      <c r="E53" s="48"/>
      <c r="F53" s="46">
        <v>20000000</v>
      </c>
      <c r="G53" s="11">
        <v>35700000</v>
      </c>
      <c r="H53" s="11"/>
      <c r="I53" s="11"/>
      <c r="J53" s="11"/>
      <c r="K53" s="22">
        <f>F53+G53+H53+J53</f>
        <v>55700000</v>
      </c>
      <c r="L53" s="11">
        <v>0</v>
      </c>
      <c r="M53" s="11">
        <v>0</v>
      </c>
      <c r="N53" s="11">
        <v>0</v>
      </c>
      <c r="O53" s="11">
        <f>SUM(O52)</f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22">
        <f>L53+M53+N53+O53+P53+Q53+R53+S53+T53+U53+V53+W53</f>
        <v>0</v>
      </c>
    </row>
    <row r="54" spans="1:24">
      <c r="A54" s="44" t="s">
        <v>52</v>
      </c>
      <c r="B54" s="45"/>
      <c r="C54" s="45"/>
      <c r="D54" s="45"/>
      <c r="E54" s="45"/>
      <c r="F54" s="46">
        <f>SUM(F53)</f>
        <v>20000000</v>
      </c>
      <c r="G54" s="46">
        <f>SUM(G53)</f>
        <v>35700000</v>
      </c>
      <c r="H54" s="46"/>
      <c r="I54" s="46"/>
      <c r="J54" s="46"/>
      <c r="K54" s="46">
        <f t="shared" ref="K54:W54" si="7">SUM(K53)</f>
        <v>55700000</v>
      </c>
      <c r="L54" s="46">
        <f t="shared" si="7"/>
        <v>0</v>
      </c>
      <c r="M54" s="46">
        <f t="shared" si="7"/>
        <v>0</v>
      </c>
      <c r="N54" s="46">
        <f t="shared" si="7"/>
        <v>0</v>
      </c>
      <c r="O54" s="46">
        <f t="shared" si="7"/>
        <v>0</v>
      </c>
      <c r="P54" s="46">
        <f t="shared" si="7"/>
        <v>0</v>
      </c>
      <c r="Q54" s="46">
        <f t="shared" si="7"/>
        <v>0</v>
      </c>
      <c r="R54" s="46">
        <f t="shared" si="7"/>
        <v>0</v>
      </c>
      <c r="S54" s="46">
        <f t="shared" si="7"/>
        <v>0</v>
      </c>
      <c r="T54" s="46">
        <f t="shared" si="7"/>
        <v>0</v>
      </c>
      <c r="U54" s="46">
        <f t="shared" si="7"/>
        <v>0</v>
      </c>
      <c r="V54" s="11">
        <f t="shared" si="7"/>
        <v>0</v>
      </c>
      <c r="W54" s="11">
        <f t="shared" si="7"/>
        <v>0</v>
      </c>
      <c r="X54" s="22">
        <f>X53:X53</f>
        <v>0</v>
      </c>
    </row>
    <row r="55" spans="1:24">
      <c r="A55" s="47" t="s">
        <v>53</v>
      </c>
      <c r="B55" s="48"/>
      <c r="C55" s="48"/>
      <c r="D55" s="48"/>
      <c r="E55" s="4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>
      <c r="A56" s="47" t="s">
        <v>54</v>
      </c>
      <c r="B56" s="48"/>
      <c r="C56" s="48"/>
      <c r="D56" s="48"/>
      <c r="E56" s="48"/>
      <c r="F56" s="46">
        <v>30000000</v>
      </c>
      <c r="G56" s="11"/>
      <c r="H56" s="11"/>
      <c r="I56" s="11"/>
      <c r="J56" s="11"/>
      <c r="K56" s="22">
        <f>F56+G56+H56+J56</f>
        <v>30000000</v>
      </c>
      <c r="L56" s="11">
        <v>0</v>
      </c>
      <c r="M56" s="11">
        <v>0</v>
      </c>
      <c r="N56" s="11">
        <v>0</v>
      </c>
      <c r="O56" s="11">
        <v>0</v>
      </c>
      <c r="P56" s="11">
        <v>5134725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22">
        <f>L56+M56+N56+O56+P56+Q56+R56+S56+T56+U56+V56+W56</f>
        <v>5134725</v>
      </c>
    </row>
    <row r="57" spans="1:24">
      <c r="A57" s="44" t="s">
        <v>43</v>
      </c>
      <c r="B57" s="45"/>
      <c r="C57" s="45"/>
      <c r="D57" s="45"/>
      <c r="E57" s="45"/>
      <c r="F57" s="46">
        <f>SUM(F56)</f>
        <v>30000000</v>
      </c>
      <c r="G57" s="46"/>
      <c r="H57" s="46"/>
      <c r="I57" s="46"/>
      <c r="J57" s="46"/>
      <c r="K57" s="46">
        <f t="shared" ref="K57:W57" si="8">SUM(K56)</f>
        <v>30000000</v>
      </c>
      <c r="L57" s="46">
        <f t="shared" si="8"/>
        <v>0</v>
      </c>
      <c r="M57" s="46">
        <f t="shared" si="8"/>
        <v>0</v>
      </c>
      <c r="N57" s="46">
        <f t="shared" si="8"/>
        <v>0</v>
      </c>
      <c r="O57" s="46">
        <f t="shared" si="8"/>
        <v>0</v>
      </c>
      <c r="P57" s="46">
        <f t="shared" si="8"/>
        <v>5134725</v>
      </c>
      <c r="Q57" s="46">
        <f t="shared" si="8"/>
        <v>0</v>
      </c>
      <c r="R57" s="46">
        <f t="shared" si="8"/>
        <v>0</v>
      </c>
      <c r="S57" s="46">
        <f t="shared" si="8"/>
        <v>0</v>
      </c>
      <c r="T57" s="46">
        <f t="shared" si="8"/>
        <v>0</v>
      </c>
      <c r="U57" s="46">
        <f t="shared" si="8"/>
        <v>0</v>
      </c>
      <c r="V57" s="11">
        <f t="shared" si="8"/>
        <v>0</v>
      </c>
      <c r="W57" s="11">
        <f t="shared" si="8"/>
        <v>0</v>
      </c>
      <c r="X57" s="22">
        <f>X56:X56</f>
        <v>5134725</v>
      </c>
    </row>
    <row r="58" spans="1:24">
      <c r="A58" s="47" t="s">
        <v>55</v>
      </c>
      <c r="B58" s="48"/>
      <c r="C58" s="48"/>
      <c r="D58" s="48"/>
      <c r="E58" s="4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>
      <c r="A59" s="47" t="s">
        <v>49</v>
      </c>
      <c r="B59" s="48"/>
      <c r="C59" s="48"/>
      <c r="D59" s="48"/>
      <c r="E59" s="48"/>
      <c r="F59" s="46">
        <v>10000000</v>
      </c>
      <c r="G59" s="11"/>
      <c r="H59" s="11"/>
      <c r="I59" s="11"/>
      <c r="J59" s="11"/>
      <c r="K59" s="22">
        <f>F59+G59+H59+J59</f>
        <v>10000000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10000000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22">
        <f>L59+M59+N59+O59+P59+Q59+R59+S59+T59+U59+V59+W59</f>
        <v>10000000</v>
      </c>
    </row>
    <row r="60" spans="1:24">
      <c r="A60" s="44" t="s">
        <v>43</v>
      </c>
      <c r="B60" s="45"/>
      <c r="C60" s="45"/>
      <c r="D60" s="45"/>
      <c r="E60" s="45"/>
      <c r="F60" s="46">
        <f>SUM(F59)</f>
        <v>10000000</v>
      </c>
      <c r="G60" s="46"/>
      <c r="H60" s="46"/>
      <c r="I60" s="46"/>
      <c r="J60" s="46"/>
      <c r="K60" s="46">
        <f t="shared" ref="K60:W60" si="9">SUM(K59)</f>
        <v>10000000</v>
      </c>
      <c r="L60" s="46">
        <f t="shared" si="9"/>
        <v>0</v>
      </c>
      <c r="M60" s="46">
        <f t="shared" si="9"/>
        <v>0</v>
      </c>
      <c r="N60" s="46">
        <f t="shared" si="9"/>
        <v>0</v>
      </c>
      <c r="O60" s="46">
        <f t="shared" si="9"/>
        <v>0</v>
      </c>
      <c r="P60" s="46">
        <f t="shared" si="9"/>
        <v>0</v>
      </c>
      <c r="Q60" s="46">
        <f t="shared" si="9"/>
        <v>10000000</v>
      </c>
      <c r="R60" s="46">
        <f t="shared" si="9"/>
        <v>0</v>
      </c>
      <c r="S60" s="46">
        <f t="shared" si="9"/>
        <v>0</v>
      </c>
      <c r="T60" s="11">
        <f t="shared" si="9"/>
        <v>0</v>
      </c>
      <c r="U60" s="11">
        <f t="shared" si="9"/>
        <v>0</v>
      </c>
      <c r="V60" s="11">
        <f t="shared" si="9"/>
        <v>0</v>
      </c>
      <c r="W60" s="11">
        <f t="shared" si="9"/>
        <v>0</v>
      </c>
      <c r="X60" s="22">
        <f>X59:X59</f>
        <v>10000000</v>
      </c>
    </row>
    <row r="61" spans="1:24">
      <c r="A61" s="47" t="s">
        <v>56</v>
      </c>
      <c r="B61" s="48"/>
      <c r="C61" s="48"/>
      <c r="D61" s="48"/>
      <c r="E61" s="4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>
      <c r="A62" s="47" t="s">
        <v>54</v>
      </c>
      <c r="B62" s="48"/>
      <c r="C62" s="48"/>
      <c r="D62" s="48"/>
      <c r="E62" s="48"/>
      <c r="F62" s="46">
        <v>2500000</v>
      </c>
      <c r="G62" s="11"/>
      <c r="H62" s="11"/>
      <c r="I62" s="11"/>
      <c r="J62" s="11"/>
      <c r="K62" s="22">
        <f>F62+G62+H62+J62</f>
        <v>2500000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22">
        <f>L62+M62+N62+O62+P62+Q62+R62+S62+T62+U62+V62+W62</f>
        <v>0</v>
      </c>
    </row>
    <row r="63" spans="1:24">
      <c r="A63" s="44" t="s">
        <v>43</v>
      </c>
      <c r="B63" s="45"/>
      <c r="C63" s="45"/>
      <c r="D63" s="45"/>
      <c r="E63" s="45"/>
      <c r="F63" s="46">
        <f>SUM(F62)</f>
        <v>2500000</v>
      </c>
      <c r="G63" s="46"/>
      <c r="H63" s="46"/>
      <c r="I63" s="46"/>
      <c r="J63" s="46"/>
      <c r="K63" s="46">
        <f t="shared" ref="K63:W63" si="10">SUM(K62)</f>
        <v>2500000</v>
      </c>
      <c r="L63" s="46">
        <f t="shared" si="10"/>
        <v>0</v>
      </c>
      <c r="M63" s="46">
        <f t="shared" si="10"/>
        <v>0</v>
      </c>
      <c r="N63" s="46">
        <f t="shared" si="10"/>
        <v>0</v>
      </c>
      <c r="O63" s="46">
        <f t="shared" si="10"/>
        <v>0</v>
      </c>
      <c r="P63" s="46">
        <f t="shared" si="10"/>
        <v>0</v>
      </c>
      <c r="Q63" s="46">
        <f t="shared" si="10"/>
        <v>0</v>
      </c>
      <c r="R63" s="46">
        <f t="shared" si="10"/>
        <v>0</v>
      </c>
      <c r="S63" s="46">
        <f t="shared" si="10"/>
        <v>0</v>
      </c>
      <c r="T63" s="11">
        <f t="shared" si="10"/>
        <v>0</v>
      </c>
      <c r="U63" s="11">
        <f t="shared" si="10"/>
        <v>0</v>
      </c>
      <c r="V63" s="11">
        <f t="shared" si="10"/>
        <v>0</v>
      </c>
      <c r="W63" s="11">
        <f t="shared" si="10"/>
        <v>0</v>
      </c>
      <c r="X63" s="22">
        <f>X62:X62</f>
        <v>0</v>
      </c>
    </row>
    <row r="64" spans="1:24">
      <c r="A64" s="47" t="s">
        <v>57</v>
      </c>
      <c r="B64" s="48"/>
      <c r="C64" s="48"/>
      <c r="D64" s="48"/>
      <c r="E64" s="48"/>
      <c r="F64" s="46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>
      <c r="A65" s="47" t="s">
        <v>49</v>
      </c>
      <c r="B65" s="48"/>
      <c r="C65" s="48"/>
      <c r="D65" s="48"/>
      <c r="E65" s="48"/>
      <c r="F65" s="46">
        <v>2500000</v>
      </c>
      <c r="G65" s="11"/>
      <c r="H65" s="11"/>
      <c r="I65" s="11"/>
      <c r="J65" s="11"/>
      <c r="K65" s="22">
        <f>F65+G65+H65+J65</f>
        <v>2500000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50000</v>
      </c>
      <c r="T65" s="11">
        <v>0</v>
      </c>
      <c r="U65" s="11">
        <v>0</v>
      </c>
      <c r="V65" s="11">
        <v>0</v>
      </c>
      <c r="W65" s="11">
        <v>0</v>
      </c>
      <c r="X65" s="22">
        <f>L65+M65+N65+O65+P65+Q65+R65+S65+T65+U65+V65+W65</f>
        <v>50000</v>
      </c>
    </row>
    <row r="66" spans="1:24">
      <c r="A66" s="44" t="s">
        <v>43</v>
      </c>
      <c r="B66" s="45"/>
      <c r="C66" s="45"/>
      <c r="D66" s="45"/>
      <c r="E66" s="45"/>
      <c r="F66" s="46">
        <f>SUM(F65)</f>
        <v>2500000</v>
      </c>
      <c r="G66" s="46"/>
      <c r="H66" s="46"/>
      <c r="I66" s="46"/>
      <c r="J66" s="46"/>
      <c r="K66" s="46">
        <f t="shared" ref="K66:W66" si="11">SUM(K65)</f>
        <v>2500000</v>
      </c>
      <c r="L66" s="46">
        <f t="shared" si="11"/>
        <v>0</v>
      </c>
      <c r="M66" s="46">
        <f t="shared" si="11"/>
        <v>0</v>
      </c>
      <c r="N66" s="46">
        <f t="shared" si="11"/>
        <v>0</v>
      </c>
      <c r="O66" s="46">
        <f t="shared" si="11"/>
        <v>0</v>
      </c>
      <c r="P66" s="46">
        <f t="shared" si="11"/>
        <v>0</v>
      </c>
      <c r="Q66" s="46">
        <f t="shared" si="11"/>
        <v>0</v>
      </c>
      <c r="R66" s="46">
        <f t="shared" si="11"/>
        <v>0</v>
      </c>
      <c r="S66" s="46">
        <f t="shared" si="11"/>
        <v>50000</v>
      </c>
      <c r="T66" s="11">
        <f t="shared" si="11"/>
        <v>0</v>
      </c>
      <c r="U66" s="11">
        <f t="shared" si="11"/>
        <v>0</v>
      </c>
      <c r="V66" s="11">
        <f t="shared" si="11"/>
        <v>0</v>
      </c>
      <c r="W66" s="11">
        <f t="shared" si="11"/>
        <v>0</v>
      </c>
      <c r="X66" s="22">
        <f>X65:X65</f>
        <v>50000</v>
      </c>
    </row>
    <row r="67" spans="1:24">
      <c r="A67" s="47" t="s">
        <v>58</v>
      </c>
      <c r="B67" s="48"/>
      <c r="C67" s="48"/>
      <c r="D67" s="48"/>
      <c r="E67" s="4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>
      <c r="A68" s="47" t="s">
        <v>59</v>
      </c>
      <c r="B68" s="48"/>
      <c r="C68" s="48"/>
      <c r="D68" s="48"/>
      <c r="E68" s="4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>
        <v>0</v>
      </c>
      <c r="Q68" s="11">
        <v>0</v>
      </c>
      <c r="R68" s="11"/>
      <c r="S68" s="11"/>
      <c r="T68" s="11"/>
      <c r="U68" s="11"/>
      <c r="V68" s="11">
        <v>0</v>
      </c>
      <c r="W68" s="11"/>
      <c r="X68" s="11"/>
    </row>
    <row r="69" spans="1:24">
      <c r="A69" s="47" t="s">
        <v>47</v>
      </c>
      <c r="B69" s="48"/>
      <c r="C69" s="48"/>
      <c r="D69" s="48"/>
      <c r="E69" s="48"/>
      <c r="F69" s="33">
        <v>200000000</v>
      </c>
      <c r="G69" s="11"/>
      <c r="H69" s="11">
        <v>100000000</v>
      </c>
      <c r="I69" s="11"/>
      <c r="J69" s="11"/>
      <c r="K69" s="22">
        <f>F69+G69+H69+J69</f>
        <v>300000000</v>
      </c>
      <c r="L69" s="11">
        <v>13200000</v>
      </c>
      <c r="M69" s="11">
        <v>0</v>
      </c>
      <c r="N69" s="11">
        <v>0</v>
      </c>
      <c r="O69" s="11">
        <v>0</v>
      </c>
      <c r="P69" s="11">
        <v>0</v>
      </c>
      <c r="Q69" s="11">
        <v>40100000</v>
      </c>
      <c r="R69" s="11">
        <v>10159500</v>
      </c>
      <c r="S69" s="11">
        <v>108600000</v>
      </c>
      <c r="T69" s="11">
        <v>0</v>
      </c>
      <c r="U69" s="11"/>
      <c r="V69" s="11">
        <v>8310543</v>
      </c>
      <c r="W69" s="50">
        <v>0</v>
      </c>
      <c r="X69" s="22">
        <f>L69+M69+N69+O69+P69+Q69+R69+S69+T69+U69+V69+W69</f>
        <v>180370043</v>
      </c>
    </row>
    <row r="70" spans="1:24">
      <c r="A70" s="44" t="s">
        <v>43</v>
      </c>
      <c r="B70" s="45"/>
      <c r="C70" s="45"/>
      <c r="D70" s="45"/>
      <c r="E70" s="45"/>
      <c r="F70" s="46">
        <f>SUM(F69)</f>
        <v>200000000</v>
      </c>
      <c r="G70" s="46"/>
      <c r="H70" s="46">
        <f>SUM(H69)</f>
        <v>100000000</v>
      </c>
      <c r="I70" s="46"/>
      <c r="J70" s="46"/>
      <c r="K70" s="46">
        <f t="shared" ref="K70:U70" si="12">SUM(K69)</f>
        <v>300000000</v>
      </c>
      <c r="L70" s="46">
        <f t="shared" si="12"/>
        <v>13200000</v>
      </c>
      <c r="M70" s="46">
        <f t="shared" si="12"/>
        <v>0</v>
      </c>
      <c r="N70" s="46">
        <f t="shared" si="12"/>
        <v>0</v>
      </c>
      <c r="O70" s="46">
        <f t="shared" si="12"/>
        <v>0</v>
      </c>
      <c r="P70" s="46">
        <f t="shared" si="12"/>
        <v>0</v>
      </c>
      <c r="Q70" s="46">
        <f t="shared" si="12"/>
        <v>40100000</v>
      </c>
      <c r="R70" s="46">
        <f t="shared" si="12"/>
        <v>10159500</v>
      </c>
      <c r="S70" s="46">
        <f t="shared" si="12"/>
        <v>108600000</v>
      </c>
      <c r="T70" s="46">
        <f t="shared" si="12"/>
        <v>0</v>
      </c>
      <c r="U70" s="46">
        <f t="shared" si="12"/>
        <v>0</v>
      </c>
      <c r="V70" s="11">
        <f>SUM(V68:V69)</f>
        <v>8310543</v>
      </c>
      <c r="W70" s="50">
        <f>SUM(W69)</f>
        <v>0</v>
      </c>
      <c r="X70" s="22">
        <f>X69:X69</f>
        <v>180370043</v>
      </c>
    </row>
    <row r="71" spans="1:24">
      <c r="A71" s="47"/>
      <c r="B71" s="48"/>
      <c r="C71" s="48"/>
      <c r="D71" s="48"/>
      <c r="E71" s="4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4">
      <c r="A72" s="47" t="s">
        <v>60</v>
      </c>
      <c r="B72" s="48"/>
      <c r="C72" s="48"/>
      <c r="D72" s="48"/>
      <c r="E72" s="4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1:24">
      <c r="A73" s="47" t="s">
        <v>61</v>
      </c>
      <c r="B73" s="48"/>
      <c r="C73" s="48"/>
      <c r="D73" s="48"/>
      <c r="E73" s="4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1:24">
      <c r="A74" s="47" t="s">
        <v>17</v>
      </c>
      <c r="B74" s="48"/>
      <c r="C74" s="48"/>
      <c r="D74" s="48"/>
      <c r="E74" s="4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1:24">
      <c r="A75" s="44" t="s">
        <v>43</v>
      </c>
      <c r="B75" s="45"/>
      <c r="C75" s="45"/>
      <c r="D75" s="45"/>
      <c r="E75" s="45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4">
      <c r="A76" s="47"/>
      <c r="B76" s="48"/>
      <c r="C76" s="48"/>
      <c r="D76" s="48"/>
      <c r="E76" s="4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4">
      <c r="A77" s="51" t="s">
        <v>62</v>
      </c>
      <c r="B77" s="52"/>
      <c r="C77" s="52"/>
      <c r="D77" s="52"/>
      <c r="E77" s="53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4">
      <c r="A78" s="47" t="s">
        <v>63</v>
      </c>
      <c r="B78" s="48"/>
      <c r="C78" s="48"/>
      <c r="D78" s="48"/>
      <c r="E78" s="4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4">
      <c r="A79" s="47" t="s">
        <v>64</v>
      </c>
      <c r="B79" s="48"/>
      <c r="C79" s="48"/>
      <c r="D79" s="48"/>
      <c r="E79" s="4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1:24">
      <c r="A80" s="51" t="s">
        <v>65</v>
      </c>
      <c r="B80" s="52"/>
      <c r="C80" s="52"/>
      <c r="D80" s="52"/>
      <c r="E80" s="52"/>
      <c r="F80" s="33">
        <v>110000000</v>
      </c>
      <c r="G80" s="11"/>
      <c r="H80" s="11">
        <v>50000000</v>
      </c>
      <c r="I80" s="11"/>
      <c r="J80" s="11"/>
      <c r="K80" s="22">
        <f>F80+G80+H80+J80</f>
        <v>160000000</v>
      </c>
      <c r="L80" s="11">
        <v>0</v>
      </c>
      <c r="M80" s="11">
        <v>945000</v>
      </c>
      <c r="N80" s="11">
        <v>3824070</v>
      </c>
      <c r="O80" s="11">
        <v>23459652</v>
      </c>
      <c r="P80" s="11">
        <v>9466664</v>
      </c>
      <c r="Q80" s="11">
        <v>20124717</v>
      </c>
      <c r="R80" s="11">
        <v>20885733</v>
      </c>
      <c r="S80" s="11">
        <v>19492441</v>
      </c>
      <c r="T80" s="11">
        <v>7062461</v>
      </c>
      <c r="U80" s="11">
        <v>0</v>
      </c>
      <c r="V80" s="11">
        <v>2740000</v>
      </c>
      <c r="W80" s="54">
        <v>47095143</v>
      </c>
      <c r="X80" s="22">
        <f>L80+M80+N80+O80+P80+Q80+R80+S80+T80+U80+V80+W80</f>
        <v>155095881</v>
      </c>
    </row>
    <row r="81" spans="1:24">
      <c r="A81" s="44" t="s">
        <v>43</v>
      </c>
      <c r="B81" s="45"/>
      <c r="C81" s="45"/>
      <c r="D81" s="45"/>
      <c r="E81" s="45"/>
      <c r="F81" s="46">
        <f>SUM(F80)</f>
        <v>110000000</v>
      </c>
      <c r="G81" s="11"/>
      <c r="H81" s="11">
        <f>SUM(H80)</f>
        <v>50000000</v>
      </c>
      <c r="I81" s="11"/>
      <c r="J81" s="11"/>
      <c r="K81" s="22">
        <f>F81+G81+H81+J81</f>
        <v>160000000</v>
      </c>
      <c r="L81" s="46">
        <f t="shared" ref="L81:W81" si="13">SUM(L80)</f>
        <v>0</v>
      </c>
      <c r="M81" s="46">
        <f t="shared" si="13"/>
        <v>945000</v>
      </c>
      <c r="N81" s="46">
        <f t="shared" si="13"/>
        <v>3824070</v>
      </c>
      <c r="O81" s="46">
        <f t="shared" si="13"/>
        <v>23459652</v>
      </c>
      <c r="P81" s="46">
        <f t="shared" si="13"/>
        <v>9466664</v>
      </c>
      <c r="Q81" s="46">
        <f t="shared" si="13"/>
        <v>20124717</v>
      </c>
      <c r="R81" s="46">
        <f t="shared" si="13"/>
        <v>20885733</v>
      </c>
      <c r="S81" s="46">
        <f t="shared" si="13"/>
        <v>19492441</v>
      </c>
      <c r="T81" s="46">
        <f t="shared" si="13"/>
        <v>7062461</v>
      </c>
      <c r="U81" s="22">
        <f t="shared" si="13"/>
        <v>0</v>
      </c>
      <c r="V81" s="46">
        <f t="shared" si="13"/>
        <v>2740000</v>
      </c>
      <c r="W81" s="54">
        <f t="shared" si="13"/>
        <v>47095143</v>
      </c>
      <c r="X81" s="22">
        <f>X80:X80</f>
        <v>155095881</v>
      </c>
    </row>
    <row r="82" spans="1:24">
      <c r="A82" s="47" t="s">
        <v>66</v>
      </c>
      <c r="B82" s="48"/>
      <c r="C82" s="48"/>
      <c r="D82" s="48"/>
      <c r="E82" s="4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1:24">
      <c r="A83" s="47" t="s">
        <v>67</v>
      </c>
      <c r="B83" s="48"/>
      <c r="C83" s="48"/>
      <c r="D83" s="48"/>
      <c r="E83" s="48"/>
      <c r="F83" s="33">
        <v>15000000</v>
      </c>
      <c r="G83" s="11"/>
      <c r="H83" s="11"/>
      <c r="I83" s="11"/>
      <c r="J83" s="11"/>
      <c r="K83" s="22">
        <f>F83+G83+H83+J83</f>
        <v>15000000</v>
      </c>
      <c r="L83" s="11">
        <v>0</v>
      </c>
      <c r="M83" s="11">
        <v>0</v>
      </c>
      <c r="N83" s="11">
        <v>0</v>
      </c>
      <c r="O83" s="11">
        <v>321200</v>
      </c>
      <c r="P83" s="11">
        <v>0</v>
      </c>
      <c r="Q83" s="11">
        <v>1575000</v>
      </c>
      <c r="R83" s="11">
        <v>36600</v>
      </c>
      <c r="S83" s="11">
        <v>398205</v>
      </c>
      <c r="T83" s="11">
        <v>600000</v>
      </c>
      <c r="U83" s="11">
        <v>637169</v>
      </c>
      <c r="V83" s="11">
        <v>0</v>
      </c>
      <c r="W83" s="11">
        <v>3079162</v>
      </c>
      <c r="X83" s="22">
        <f>L83+M83+N83+O83+P83+Q83+R83+S83+T83+U83+V83+W83</f>
        <v>6647336</v>
      </c>
    </row>
    <row r="84" spans="1:24">
      <c r="A84" s="44" t="s">
        <v>43</v>
      </c>
      <c r="B84" s="45"/>
      <c r="C84" s="45"/>
      <c r="D84" s="45"/>
      <c r="E84" s="45"/>
      <c r="F84" s="46">
        <f>SUM(F83)</f>
        <v>15000000</v>
      </c>
      <c r="G84" s="11"/>
      <c r="H84" s="11"/>
      <c r="I84" s="11"/>
      <c r="J84" s="11"/>
      <c r="K84" s="22">
        <f>F84+G84+H84+J84</f>
        <v>15000000</v>
      </c>
      <c r="L84" s="11">
        <f t="shared" ref="L84:W84" si="14">SUM(L83)</f>
        <v>0</v>
      </c>
      <c r="M84" s="11">
        <f t="shared" si="14"/>
        <v>0</v>
      </c>
      <c r="N84" s="46">
        <f t="shared" si="14"/>
        <v>0</v>
      </c>
      <c r="O84" s="46">
        <f t="shared" si="14"/>
        <v>321200</v>
      </c>
      <c r="P84" s="46">
        <f t="shared" si="14"/>
        <v>0</v>
      </c>
      <c r="Q84" s="46">
        <f t="shared" si="14"/>
        <v>1575000</v>
      </c>
      <c r="R84" s="11">
        <f t="shared" si="14"/>
        <v>36600</v>
      </c>
      <c r="S84" s="46">
        <f t="shared" si="14"/>
        <v>398205</v>
      </c>
      <c r="T84" s="46">
        <f t="shared" si="14"/>
        <v>600000</v>
      </c>
      <c r="U84" s="46">
        <f t="shared" si="14"/>
        <v>637169</v>
      </c>
      <c r="V84" s="46">
        <f t="shared" si="14"/>
        <v>0</v>
      </c>
      <c r="W84" s="11">
        <f t="shared" si="14"/>
        <v>3079162</v>
      </c>
      <c r="X84" s="22">
        <f>X83:X83</f>
        <v>6647336</v>
      </c>
    </row>
    <row r="85" spans="1:24">
      <c r="A85" s="47" t="s">
        <v>68</v>
      </c>
      <c r="B85" s="48"/>
      <c r="C85" s="48"/>
      <c r="D85" s="48"/>
      <c r="E85" s="4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spans="1:24">
      <c r="A86" s="51" t="s">
        <v>69</v>
      </c>
      <c r="B86" s="52"/>
      <c r="C86" s="52"/>
      <c r="D86" s="52"/>
      <c r="E86" s="52"/>
      <c r="F86" s="33">
        <v>10000000</v>
      </c>
      <c r="G86" s="11"/>
      <c r="H86" s="11"/>
      <c r="I86" s="11"/>
      <c r="J86" s="11"/>
      <c r="K86" s="22">
        <f>F86+G86+H86+J86</f>
        <v>10000000</v>
      </c>
      <c r="L86" s="11">
        <v>460968</v>
      </c>
      <c r="M86" s="11">
        <v>244364</v>
      </c>
      <c r="N86" s="11">
        <v>233260</v>
      </c>
      <c r="O86" s="11">
        <v>233260</v>
      </c>
      <c r="P86" s="11">
        <v>233260</v>
      </c>
      <c r="Q86" s="11">
        <v>233260</v>
      </c>
      <c r="R86" s="11">
        <v>965909</v>
      </c>
      <c r="S86" s="11">
        <v>264720</v>
      </c>
      <c r="T86" s="11">
        <v>247392</v>
      </c>
      <c r="U86" s="11">
        <v>254344</v>
      </c>
      <c r="V86" s="11">
        <v>254608</v>
      </c>
      <c r="W86" s="11">
        <v>140008</v>
      </c>
      <c r="X86" s="22">
        <f>L86+M86+N86+O86+P86+Q86+R86+S86+T86+U86+V86+W86</f>
        <v>3765353</v>
      </c>
    </row>
    <row r="87" spans="1:24">
      <c r="A87" s="47" t="s">
        <v>25</v>
      </c>
      <c r="B87" s="48"/>
      <c r="C87" s="48"/>
      <c r="D87" s="48"/>
      <c r="E87" s="48"/>
      <c r="F87" s="11">
        <v>0</v>
      </c>
      <c r="G87" s="11"/>
      <c r="H87" s="11"/>
      <c r="I87" s="11"/>
      <c r="J87" s="11"/>
      <c r="K87" s="22">
        <f t="shared" ref="K87:K90" si="15">F87+G87+H87+J87</f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22">
        <f>L87+M87+N87+O87+P87+Q87+R87+S87+T87+U87+V87+W87</f>
        <v>0</v>
      </c>
    </row>
    <row r="88" spans="1:24">
      <c r="A88" s="31" t="s">
        <v>70</v>
      </c>
      <c r="B88" s="32"/>
      <c r="C88" s="32"/>
      <c r="D88" s="32"/>
      <c r="E88" s="32"/>
      <c r="F88" s="11">
        <v>0</v>
      </c>
      <c r="G88" s="11"/>
      <c r="H88" s="11"/>
      <c r="I88" s="11"/>
      <c r="J88" s="11"/>
      <c r="K88" s="22">
        <f t="shared" si="15"/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22">
        <f>L88+M88+N88+O88+P88+Q88+R88+S88+T88+U88+V88+W88</f>
        <v>0</v>
      </c>
    </row>
    <row r="89" spans="1:24">
      <c r="A89" s="31" t="s">
        <v>71</v>
      </c>
      <c r="B89" s="32"/>
      <c r="C89" s="32"/>
      <c r="D89" s="32"/>
      <c r="E89" s="32"/>
      <c r="F89" s="46">
        <v>7500000</v>
      </c>
      <c r="G89" s="11"/>
      <c r="H89" s="11"/>
      <c r="I89" s="11"/>
      <c r="J89" s="11"/>
      <c r="K89" s="22">
        <f t="shared" si="15"/>
        <v>7500000</v>
      </c>
      <c r="L89" s="11">
        <v>0</v>
      </c>
      <c r="M89" s="11">
        <v>0</v>
      </c>
      <c r="N89" s="11">
        <v>71100</v>
      </c>
      <c r="O89" s="11">
        <v>0</v>
      </c>
      <c r="P89" s="11">
        <v>39500</v>
      </c>
      <c r="Q89" s="11">
        <v>84960</v>
      </c>
      <c r="R89" s="11">
        <v>0</v>
      </c>
      <c r="S89" s="11">
        <v>56640</v>
      </c>
      <c r="T89" s="11">
        <v>0</v>
      </c>
      <c r="U89" s="11">
        <v>0</v>
      </c>
      <c r="V89" s="11">
        <v>28320</v>
      </c>
      <c r="W89" s="11">
        <v>69620</v>
      </c>
      <c r="X89" s="22">
        <f>L89+M89+N89+O89+P89+Q89+R89+S89+T89+U89+V89+W89</f>
        <v>350140</v>
      </c>
    </row>
    <row r="90" spans="1:24">
      <c r="A90" s="44" t="s">
        <v>43</v>
      </c>
      <c r="B90" s="45"/>
      <c r="C90" s="45"/>
      <c r="D90" s="45"/>
      <c r="E90" s="45"/>
      <c r="F90" s="46">
        <f>SUM(F86:F89)</f>
        <v>17500000</v>
      </c>
      <c r="G90" s="46"/>
      <c r="H90" s="11"/>
      <c r="I90" s="11"/>
      <c r="J90" s="11"/>
      <c r="K90" s="22">
        <f t="shared" si="15"/>
        <v>17500000</v>
      </c>
      <c r="L90" s="46">
        <f t="shared" ref="L90:W90" si="16">SUM(L86:L89)</f>
        <v>460968</v>
      </c>
      <c r="M90" s="46">
        <f t="shared" si="16"/>
        <v>244364</v>
      </c>
      <c r="N90" s="46">
        <f t="shared" si="16"/>
        <v>304360</v>
      </c>
      <c r="O90" s="46">
        <f t="shared" si="16"/>
        <v>233260</v>
      </c>
      <c r="P90" s="46">
        <f t="shared" si="16"/>
        <v>272760</v>
      </c>
      <c r="Q90" s="46">
        <f t="shared" si="16"/>
        <v>318220</v>
      </c>
      <c r="R90" s="11">
        <f t="shared" si="16"/>
        <v>965909</v>
      </c>
      <c r="S90" s="46">
        <f t="shared" si="16"/>
        <v>321360</v>
      </c>
      <c r="T90" s="11">
        <f t="shared" si="16"/>
        <v>247392</v>
      </c>
      <c r="U90" s="11">
        <f t="shared" si="16"/>
        <v>254344</v>
      </c>
      <c r="V90" s="46">
        <f t="shared" si="16"/>
        <v>282928</v>
      </c>
      <c r="W90" s="46">
        <f t="shared" si="16"/>
        <v>209628</v>
      </c>
      <c r="X90" s="22">
        <f>X86+X87+X88+X89</f>
        <v>4115493</v>
      </c>
    </row>
    <row r="91" spans="1:24">
      <c r="A91" s="14" t="s">
        <v>72</v>
      </c>
      <c r="B91" s="17"/>
      <c r="C91" s="17"/>
      <c r="D91" s="17"/>
      <c r="E91" s="36"/>
      <c r="F91" s="46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spans="1:24">
      <c r="A92" s="14" t="s">
        <v>73</v>
      </c>
      <c r="B92" s="17"/>
      <c r="C92" s="17"/>
      <c r="D92" s="17"/>
      <c r="E92" s="36"/>
      <c r="F92" s="46">
        <v>0</v>
      </c>
      <c r="G92" s="11"/>
      <c r="H92" s="11"/>
      <c r="I92" s="11"/>
      <c r="J92" s="11"/>
      <c r="K92" s="22">
        <f>F92+G92+H92+J92</f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22">
        <f>L92+M92+N92+O92+P92+Q92+R92+S92+T92+U92+V92+W92</f>
        <v>0</v>
      </c>
    </row>
    <row r="93" spans="1:24">
      <c r="A93" s="14" t="s">
        <v>74</v>
      </c>
      <c r="B93" s="17"/>
      <c r="C93" s="17"/>
      <c r="D93" s="17"/>
      <c r="E93" s="36"/>
      <c r="F93" s="46">
        <v>0</v>
      </c>
      <c r="G93" s="11"/>
      <c r="H93" s="11"/>
      <c r="I93" s="11"/>
      <c r="J93" s="11"/>
      <c r="K93" s="22">
        <f t="shared" ref="K93:K94" si="17">F93+G93+H93+J93</f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22">
        <f>L93+M93+N93+O93+P93+Q93+R93+S93+T93+U93+V93+W93</f>
        <v>0</v>
      </c>
    </row>
    <row r="94" spans="1:24">
      <c r="A94" s="44" t="s">
        <v>75</v>
      </c>
      <c r="B94" s="45"/>
      <c r="C94" s="45"/>
      <c r="D94" s="45"/>
      <c r="E94" s="55"/>
      <c r="F94" s="46">
        <f>SUM(F92:F93)</f>
        <v>0</v>
      </c>
      <c r="G94" s="11"/>
      <c r="H94" s="11"/>
      <c r="I94" s="11"/>
      <c r="J94" s="11"/>
      <c r="K94" s="22">
        <f t="shared" si="17"/>
        <v>0</v>
      </c>
      <c r="L94" s="11">
        <f t="shared" ref="L94:W94" si="18">SUM(L92:L93)</f>
        <v>0</v>
      </c>
      <c r="M94" s="11">
        <f t="shared" si="18"/>
        <v>0</v>
      </c>
      <c r="N94" s="11">
        <f t="shared" si="18"/>
        <v>0</v>
      </c>
      <c r="O94" s="11">
        <f t="shared" si="18"/>
        <v>0</v>
      </c>
      <c r="P94" s="11">
        <f t="shared" si="18"/>
        <v>0</v>
      </c>
      <c r="Q94" s="11">
        <f t="shared" si="18"/>
        <v>0</v>
      </c>
      <c r="R94" s="11">
        <f t="shared" si="18"/>
        <v>0</v>
      </c>
      <c r="S94" s="11">
        <f t="shared" si="18"/>
        <v>0</v>
      </c>
      <c r="T94" s="11">
        <f t="shared" si="18"/>
        <v>0</v>
      </c>
      <c r="U94" s="11">
        <f t="shared" si="18"/>
        <v>0</v>
      </c>
      <c r="V94" s="11">
        <f t="shared" si="18"/>
        <v>0</v>
      </c>
      <c r="W94" s="11">
        <f t="shared" si="18"/>
        <v>0</v>
      </c>
      <c r="X94" s="22">
        <f>X92+X93</f>
        <v>0</v>
      </c>
    </row>
    <row r="95" spans="1:24">
      <c r="A95" s="31" t="s">
        <v>76</v>
      </c>
      <c r="B95" s="32"/>
      <c r="C95" s="32"/>
      <c r="D95" s="32"/>
      <c r="E95" s="32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pans="1:24">
      <c r="A96" s="31" t="s">
        <v>54</v>
      </c>
      <c r="B96" s="32"/>
      <c r="C96" s="32"/>
      <c r="D96" s="32"/>
      <c r="E96" s="32"/>
      <c r="F96" s="49">
        <v>0</v>
      </c>
      <c r="G96" s="11"/>
      <c r="H96" s="11"/>
      <c r="I96" s="11"/>
      <c r="J96" s="11"/>
      <c r="K96" s="22">
        <f>F96+G96+H96+J96</f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22">
        <f>L96+M96+N96+O96+P96+Q96+R96+S96+T96+U96+V96+W96</f>
        <v>0</v>
      </c>
    </row>
    <row r="97" spans="1:24">
      <c r="A97" s="44" t="s">
        <v>43</v>
      </c>
      <c r="B97" s="45"/>
      <c r="C97" s="45"/>
      <c r="D97" s="45"/>
      <c r="E97" s="45"/>
      <c r="F97" s="56">
        <f>SUM(F96)</f>
        <v>0</v>
      </c>
      <c r="G97" s="11"/>
      <c r="H97" s="11"/>
      <c r="I97" s="11"/>
      <c r="J97" s="11"/>
      <c r="K97" s="22">
        <f>F97+G97+H97+J97</f>
        <v>0</v>
      </c>
      <c r="L97" s="11">
        <f t="shared" ref="L97:W97" si="19">SUM(L96)</f>
        <v>0</v>
      </c>
      <c r="M97" s="11">
        <f t="shared" si="19"/>
        <v>0</v>
      </c>
      <c r="N97" s="11">
        <f t="shared" si="19"/>
        <v>0</v>
      </c>
      <c r="O97" s="11">
        <f t="shared" si="19"/>
        <v>0</v>
      </c>
      <c r="P97" s="11">
        <f t="shared" si="19"/>
        <v>0</v>
      </c>
      <c r="Q97" s="11">
        <f t="shared" si="19"/>
        <v>0</v>
      </c>
      <c r="R97" s="11">
        <f t="shared" si="19"/>
        <v>0</v>
      </c>
      <c r="S97" s="11">
        <f t="shared" si="19"/>
        <v>0</v>
      </c>
      <c r="T97" s="11">
        <f t="shared" si="19"/>
        <v>0</v>
      </c>
      <c r="U97" s="11">
        <f t="shared" si="19"/>
        <v>0</v>
      </c>
      <c r="V97" s="11">
        <f t="shared" si="19"/>
        <v>0</v>
      </c>
      <c r="W97" s="11">
        <f t="shared" si="19"/>
        <v>0</v>
      </c>
      <c r="X97" s="22">
        <f>X96:X96</f>
        <v>0</v>
      </c>
    </row>
    <row r="98" spans="1:24">
      <c r="A98" s="57" t="s">
        <v>77</v>
      </c>
      <c r="B98" s="58"/>
      <c r="C98" s="58"/>
      <c r="D98" s="58"/>
      <c r="E98" s="58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spans="1:24">
      <c r="A99" s="31" t="s">
        <v>78</v>
      </c>
      <c r="B99" s="32"/>
      <c r="C99" s="32"/>
      <c r="D99" s="32"/>
      <c r="E99" s="32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>
        <v>0</v>
      </c>
      <c r="Q99" s="11">
        <v>0</v>
      </c>
      <c r="R99" s="11"/>
      <c r="S99" s="11"/>
      <c r="T99" s="11"/>
      <c r="U99" s="11"/>
      <c r="V99" s="11"/>
      <c r="W99" s="11"/>
      <c r="X99" s="11"/>
    </row>
    <row r="100" spans="1:24">
      <c r="A100" s="31" t="s">
        <v>79</v>
      </c>
      <c r="B100" s="32"/>
      <c r="C100" s="32"/>
      <c r="D100" s="32"/>
      <c r="E100" s="32"/>
      <c r="F100" s="46">
        <v>12500000</v>
      </c>
      <c r="G100" s="11"/>
      <c r="H100" s="11"/>
      <c r="I100" s="11"/>
      <c r="J100" s="11"/>
      <c r="K100" s="22">
        <f>F100+G100+H100+J100</f>
        <v>12500000</v>
      </c>
      <c r="L100" s="11">
        <v>0</v>
      </c>
      <c r="M100" s="11">
        <v>0</v>
      </c>
      <c r="N100" s="11">
        <v>0</v>
      </c>
      <c r="O100" s="11">
        <v>5000000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5000000</v>
      </c>
      <c r="V100" s="11">
        <v>0</v>
      </c>
      <c r="W100" s="11">
        <v>0</v>
      </c>
      <c r="X100" s="22">
        <f>L100+M100+N100+O100+P100+Q100+R100+S100+T100+U100+V100+W100</f>
        <v>10000000</v>
      </c>
    </row>
    <row r="101" spans="1:24">
      <c r="A101" s="44" t="s">
        <v>43</v>
      </c>
      <c r="B101" s="45"/>
      <c r="C101" s="45"/>
      <c r="D101" s="45"/>
      <c r="E101" s="45"/>
      <c r="F101" s="46">
        <f>SUM(F100)</f>
        <v>12500000</v>
      </c>
      <c r="G101" s="11"/>
      <c r="H101" s="11"/>
      <c r="I101" s="11"/>
      <c r="J101" s="11"/>
      <c r="K101" s="22">
        <f>F101+G101+H101+J101</f>
        <v>12500000</v>
      </c>
      <c r="L101" s="11">
        <f>SUM(L100)</f>
        <v>0</v>
      </c>
      <c r="M101" s="11">
        <f>SUM(M100)</f>
        <v>0</v>
      </c>
      <c r="N101" s="11">
        <f>SUM(N100)</f>
        <v>0</v>
      </c>
      <c r="O101" s="11">
        <f>SUM(O100)</f>
        <v>5000000</v>
      </c>
      <c r="P101" s="11">
        <f>SUM(P99:P100)</f>
        <v>0</v>
      </c>
      <c r="Q101" s="11">
        <f>SUM(Q99:Q100)</f>
        <v>0</v>
      </c>
      <c r="R101" s="11">
        <f t="shared" ref="R101:W101" si="20">SUM(R100)</f>
        <v>0</v>
      </c>
      <c r="S101" s="11">
        <f t="shared" si="20"/>
        <v>0</v>
      </c>
      <c r="T101" s="11">
        <f t="shared" si="20"/>
        <v>0</v>
      </c>
      <c r="U101" s="11">
        <f t="shared" si="20"/>
        <v>5000000</v>
      </c>
      <c r="V101" s="11">
        <f t="shared" si="20"/>
        <v>0</v>
      </c>
      <c r="W101" s="11">
        <f t="shared" si="20"/>
        <v>0</v>
      </c>
      <c r="X101" s="22">
        <f>X100:X100</f>
        <v>10000000</v>
      </c>
    </row>
    <row r="102" spans="1:24">
      <c r="A102" s="31" t="s">
        <v>80</v>
      </c>
      <c r="B102" s="32"/>
      <c r="C102" s="32"/>
      <c r="D102" s="32"/>
      <c r="E102" s="32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 spans="1:24">
      <c r="A103" s="31" t="s">
        <v>54</v>
      </c>
      <c r="B103" s="32"/>
      <c r="C103" s="32"/>
      <c r="D103" s="32"/>
      <c r="E103" s="32"/>
      <c r="F103" s="46">
        <v>3000000</v>
      </c>
      <c r="G103" s="11"/>
      <c r="H103" s="11"/>
      <c r="I103" s="11"/>
      <c r="J103" s="11"/>
      <c r="K103" s="22">
        <f>F103+G103+H103+J103</f>
        <v>3000000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22">
        <f>L103+M103+N103+O103+P103+Q103+R103+S103+T103+U103+V103+W103</f>
        <v>0</v>
      </c>
    </row>
    <row r="104" spans="1:24">
      <c r="A104" s="44" t="s">
        <v>43</v>
      </c>
      <c r="B104" s="45"/>
      <c r="C104" s="45"/>
      <c r="D104" s="45"/>
      <c r="E104" s="45"/>
      <c r="F104" s="46">
        <f>SUM(F103)</f>
        <v>3000000</v>
      </c>
      <c r="G104" s="11"/>
      <c r="H104" s="11"/>
      <c r="I104" s="11"/>
      <c r="J104" s="11"/>
      <c r="K104" s="22">
        <f>F104+G104+H104+J104</f>
        <v>3000000</v>
      </c>
      <c r="L104" s="11">
        <f t="shared" ref="L104:W104" si="21">SUM(L103)</f>
        <v>0</v>
      </c>
      <c r="M104" s="11">
        <f t="shared" si="21"/>
        <v>0</v>
      </c>
      <c r="N104" s="11">
        <f t="shared" si="21"/>
        <v>0</v>
      </c>
      <c r="O104" s="11">
        <f t="shared" si="21"/>
        <v>0</v>
      </c>
      <c r="P104" s="11">
        <f t="shared" si="21"/>
        <v>0</v>
      </c>
      <c r="Q104" s="11">
        <f t="shared" si="21"/>
        <v>0</v>
      </c>
      <c r="R104" s="11">
        <f t="shared" si="21"/>
        <v>0</v>
      </c>
      <c r="S104" s="11">
        <f t="shared" si="21"/>
        <v>0</v>
      </c>
      <c r="T104" s="11">
        <f t="shared" si="21"/>
        <v>0</v>
      </c>
      <c r="U104" s="11">
        <f t="shared" si="21"/>
        <v>0</v>
      </c>
      <c r="V104" s="11">
        <f t="shared" si="21"/>
        <v>0</v>
      </c>
      <c r="W104" s="11">
        <f t="shared" si="21"/>
        <v>0</v>
      </c>
      <c r="X104" s="22">
        <f>X103:X103</f>
        <v>0</v>
      </c>
    </row>
    <row r="105" spans="1:24">
      <c r="A105" s="31" t="s">
        <v>81</v>
      </c>
      <c r="B105" s="32"/>
      <c r="C105" s="32"/>
      <c r="D105" s="32"/>
      <c r="E105" s="32"/>
      <c r="F105" s="46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 spans="1:24">
      <c r="A106" s="31" t="s">
        <v>54</v>
      </c>
      <c r="B106" s="32"/>
      <c r="C106" s="32"/>
      <c r="D106" s="32"/>
      <c r="E106" s="32"/>
      <c r="F106" s="46">
        <v>0</v>
      </c>
      <c r="G106" s="11"/>
      <c r="H106" s="11"/>
      <c r="I106" s="11"/>
      <c r="J106" s="11"/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22">
        <f>+V106+U106+T106+S106+R106+Q106+P106+O106+N106+M106+L106+W106</f>
        <v>0</v>
      </c>
    </row>
    <row r="107" spans="1:24">
      <c r="A107" s="44" t="s">
        <v>43</v>
      </c>
      <c r="B107" s="45"/>
      <c r="C107" s="45"/>
      <c r="D107" s="45"/>
      <c r="E107" s="45"/>
      <c r="F107" s="46">
        <f t="shared" ref="F107:Q107" si="22">SUM(F106)</f>
        <v>0</v>
      </c>
      <c r="G107" s="11"/>
      <c r="H107" s="11"/>
      <c r="I107" s="11"/>
      <c r="J107" s="11"/>
      <c r="K107" s="11">
        <f t="shared" si="22"/>
        <v>0</v>
      </c>
      <c r="L107" s="11">
        <f t="shared" si="22"/>
        <v>0</v>
      </c>
      <c r="M107" s="11">
        <f t="shared" si="22"/>
        <v>0</v>
      </c>
      <c r="N107" s="11">
        <f t="shared" si="22"/>
        <v>0</v>
      </c>
      <c r="O107" s="11">
        <f t="shared" si="22"/>
        <v>0</v>
      </c>
      <c r="P107" s="11">
        <f t="shared" si="22"/>
        <v>0</v>
      </c>
      <c r="Q107" s="11">
        <f t="shared" si="22"/>
        <v>0</v>
      </c>
      <c r="R107" s="11">
        <v>0</v>
      </c>
      <c r="S107" s="11">
        <f>SUM(S106)</f>
        <v>0</v>
      </c>
      <c r="T107" s="11">
        <f>SUM(T106)</f>
        <v>0</v>
      </c>
      <c r="U107" s="11">
        <f>SUM(U106)</f>
        <v>0</v>
      </c>
      <c r="V107" s="11">
        <f>SUM(V106)</f>
        <v>0</v>
      </c>
      <c r="W107" s="11">
        <f>SUM(W106)</f>
        <v>0</v>
      </c>
      <c r="X107" s="22">
        <f>+V107+U107+T107+S107+R107+Q107+P107+O107+N107+M107+L107+W107</f>
        <v>0</v>
      </c>
    </row>
    <row r="108" spans="1:24">
      <c r="A108" s="31" t="s">
        <v>82</v>
      </c>
      <c r="B108" s="32"/>
      <c r="C108" s="32"/>
      <c r="D108" s="32"/>
      <c r="E108" s="32"/>
      <c r="F108" s="46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 spans="1:24">
      <c r="A109" s="31" t="s">
        <v>54</v>
      </c>
      <c r="B109" s="32"/>
      <c r="C109" s="32"/>
      <c r="D109" s="32"/>
      <c r="E109" s="32"/>
      <c r="F109" s="46">
        <v>0</v>
      </c>
      <c r="G109" s="11"/>
      <c r="H109" s="11"/>
      <c r="I109" s="11"/>
      <c r="J109" s="11"/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22">
        <f>+V109+U109+T109+S109+R109+Q109+P109+O109+N109+M109+L109+W109</f>
        <v>0</v>
      </c>
    </row>
    <row r="110" spans="1:24">
      <c r="A110" s="44" t="s">
        <v>43</v>
      </c>
      <c r="B110" s="45"/>
      <c r="C110" s="45"/>
      <c r="D110" s="45"/>
      <c r="E110" s="45"/>
      <c r="F110" s="46">
        <f t="shared" ref="F110:Q110" si="23">SUM(F109)</f>
        <v>0</v>
      </c>
      <c r="G110" s="11"/>
      <c r="H110" s="11"/>
      <c r="I110" s="11"/>
      <c r="J110" s="11"/>
      <c r="K110" s="11">
        <f t="shared" si="23"/>
        <v>0</v>
      </c>
      <c r="L110" s="11">
        <f t="shared" si="23"/>
        <v>0</v>
      </c>
      <c r="M110" s="11">
        <f t="shared" si="23"/>
        <v>0</v>
      </c>
      <c r="N110" s="11">
        <f t="shared" si="23"/>
        <v>0</v>
      </c>
      <c r="O110" s="11">
        <f t="shared" si="23"/>
        <v>0</v>
      </c>
      <c r="P110" s="11">
        <f t="shared" si="23"/>
        <v>0</v>
      </c>
      <c r="Q110" s="11">
        <f t="shared" si="23"/>
        <v>0</v>
      </c>
      <c r="R110" s="11">
        <v>0</v>
      </c>
      <c r="S110" s="11">
        <f>SUM(S109)</f>
        <v>0</v>
      </c>
      <c r="T110" s="11">
        <f>SUM(T109)</f>
        <v>0</v>
      </c>
      <c r="U110" s="11">
        <f>SUM(U109)</f>
        <v>0</v>
      </c>
      <c r="V110" s="11">
        <f>SUM(V109)</f>
        <v>0</v>
      </c>
      <c r="W110" s="11">
        <f>SUM(W109)</f>
        <v>0</v>
      </c>
      <c r="X110" s="22">
        <f>+V110+U110+T110+S110+R110+Q110+P110+O110+N110+M110+L110+W110</f>
        <v>0</v>
      </c>
    </row>
    <row r="111" spans="1:24">
      <c r="A111" s="14" t="s">
        <v>83</v>
      </c>
      <c r="B111" s="17"/>
      <c r="C111" s="17"/>
      <c r="D111" s="17"/>
      <c r="E111" s="17"/>
      <c r="F111" s="46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 spans="1:24">
      <c r="A112" s="14" t="s">
        <v>54</v>
      </c>
      <c r="B112" s="17"/>
      <c r="C112" s="17"/>
      <c r="D112" s="17"/>
      <c r="E112" s="17"/>
      <c r="F112" s="46">
        <v>0</v>
      </c>
      <c r="G112" s="11"/>
      <c r="H112" s="11"/>
      <c r="I112" s="11"/>
      <c r="J112" s="11"/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22">
        <f>+V112+U112+T112+S112+R112+Q112+P112+O112+N112+M112+L112+W112</f>
        <v>0</v>
      </c>
    </row>
    <row r="113" spans="1:24">
      <c r="A113" s="44" t="s">
        <v>43</v>
      </c>
      <c r="B113" s="45"/>
      <c r="C113" s="45"/>
      <c r="D113" s="45"/>
      <c r="E113" s="45"/>
      <c r="F113" s="46">
        <f t="shared" ref="F113:Q113" si="24">SUM(F112)</f>
        <v>0</v>
      </c>
      <c r="G113" s="11"/>
      <c r="H113" s="11"/>
      <c r="I113" s="11"/>
      <c r="J113" s="11"/>
      <c r="K113" s="11">
        <f t="shared" si="24"/>
        <v>0</v>
      </c>
      <c r="L113" s="11">
        <f t="shared" si="24"/>
        <v>0</v>
      </c>
      <c r="M113" s="11">
        <f t="shared" si="24"/>
        <v>0</v>
      </c>
      <c r="N113" s="11">
        <f t="shared" si="24"/>
        <v>0</v>
      </c>
      <c r="O113" s="59">
        <f t="shared" si="24"/>
        <v>0</v>
      </c>
      <c r="P113" s="11">
        <f t="shared" si="24"/>
        <v>0</v>
      </c>
      <c r="Q113" s="11">
        <f t="shared" si="24"/>
        <v>0</v>
      </c>
      <c r="R113" s="11">
        <v>0</v>
      </c>
      <c r="S113" s="11">
        <f>SUM(S112)</f>
        <v>0</v>
      </c>
      <c r="T113" s="60">
        <f>SUM(T112)</f>
        <v>0</v>
      </c>
      <c r="U113" s="11">
        <f>SUM(U112)</f>
        <v>0</v>
      </c>
      <c r="V113" s="11">
        <f>SUM(V112)</f>
        <v>0</v>
      </c>
      <c r="W113" s="11">
        <f>SUM(W112)</f>
        <v>0</v>
      </c>
      <c r="X113" s="22">
        <f>+V113+U113+T113+S113+R113+Q113+P113+N113+M113+L113+W113</f>
        <v>0</v>
      </c>
    </row>
    <row r="114" spans="1:24">
      <c r="A114" s="61" t="s">
        <v>84</v>
      </c>
      <c r="B114" s="62"/>
      <c r="C114" s="62"/>
      <c r="D114" s="62"/>
      <c r="E114" s="63"/>
      <c r="F114" s="46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 spans="1:24">
      <c r="A115" s="14" t="s">
        <v>54</v>
      </c>
      <c r="B115" s="17"/>
      <c r="C115" s="17"/>
      <c r="D115" s="17"/>
      <c r="E115" s="17"/>
      <c r="F115" s="46">
        <v>1000000</v>
      </c>
      <c r="G115" s="11"/>
      <c r="H115" s="11"/>
      <c r="I115" s="11"/>
      <c r="J115" s="11"/>
      <c r="K115" s="22">
        <f>F115+G115+H115+J115</f>
        <v>1000000</v>
      </c>
      <c r="L115" s="11">
        <v>0</v>
      </c>
      <c r="M115" s="11">
        <v>0</v>
      </c>
      <c r="N115" s="11">
        <v>0</v>
      </c>
      <c r="O115" s="11">
        <v>0</v>
      </c>
      <c r="P115" s="11"/>
      <c r="Q115" s="11">
        <v>0</v>
      </c>
      <c r="R115" s="11">
        <v>0</v>
      </c>
      <c r="S115" s="11">
        <v>70000</v>
      </c>
      <c r="T115" s="11">
        <v>-24762</v>
      </c>
      <c r="U115" s="11">
        <v>0</v>
      </c>
      <c r="V115" s="11">
        <v>462000</v>
      </c>
      <c r="W115" s="11">
        <v>0</v>
      </c>
      <c r="X115" s="22">
        <f>+V115+U115+T115+S115+R115+Q115+P115+O115+N115+M115+L115+W115</f>
        <v>507238</v>
      </c>
    </row>
    <row r="116" spans="1:24">
      <c r="A116" s="44" t="s">
        <v>43</v>
      </c>
      <c r="B116" s="45"/>
      <c r="C116" s="45"/>
      <c r="D116" s="45"/>
      <c r="E116" s="45"/>
      <c r="F116" s="46">
        <f>SUM(F115)</f>
        <v>1000000</v>
      </c>
      <c r="G116" s="11"/>
      <c r="H116" s="11"/>
      <c r="I116" s="11"/>
      <c r="J116" s="11"/>
      <c r="K116" s="22">
        <f>F116+G116+H116+J116</f>
        <v>1000000</v>
      </c>
      <c r="L116" s="11">
        <f>SUM(L115)</f>
        <v>0</v>
      </c>
      <c r="M116" s="11">
        <f>SUM(M115)</f>
        <v>0</v>
      </c>
      <c r="N116" s="11">
        <f>SUM(N115)</f>
        <v>0</v>
      </c>
      <c r="O116" s="11">
        <f>SUM(O115)</f>
        <v>0</v>
      </c>
      <c r="P116" s="11"/>
      <c r="Q116" s="11">
        <f>SUM(Q115)</f>
        <v>0</v>
      </c>
      <c r="R116" s="11">
        <f t="shared" ref="R116:W116" si="25">SUM(R115)</f>
        <v>0</v>
      </c>
      <c r="S116" s="46">
        <f t="shared" si="25"/>
        <v>70000</v>
      </c>
      <c r="T116" s="11">
        <f t="shared" si="25"/>
        <v>-24762</v>
      </c>
      <c r="U116" s="11">
        <f t="shared" si="25"/>
        <v>0</v>
      </c>
      <c r="V116" s="11">
        <f t="shared" si="25"/>
        <v>462000</v>
      </c>
      <c r="W116" s="11">
        <f t="shared" si="25"/>
        <v>0</v>
      </c>
      <c r="X116" s="22">
        <f>+V116+U116+T116+S116+R116+Q116+P116+N116+M116+L116+W116</f>
        <v>507238</v>
      </c>
    </row>
    <row r="117" spans="1:24">
      <c r="A117" s="14" t="s">
        <v>85</v>
      </c>
      <c r="B117" s="17"/>
      <c r="C117" s="17"/>
      <c r="D117" s="17"/>
      <c r="E117" s="17"/>
      <c r="F117" s="46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 spans="1:24">
      <c r="A118" s="14" t="s">
        <v>74</v>
      </c>
      <c r="B118" s="17"/>
      <c r="C118" s="17"/>
      <c r="D118" s="17"/>
      <c r="E118" s="17"/>
      <c r="F118" s="46">
        <v>5000000</v>
      </c>
      <c r="G118" s="11"/>
      <c r="H118" s="11"/>
      <c r="I118" s="11"/>
      <c r="J118" s="11"/>
      <c r="K118" s="22">
        <f>F118+G118+H118+J118</f>
        <v>5000000</v>
      </c>
      <c r="L118" s="11">
        <v>0</v>
      </c>
      <c r="M118" s="11">
        <v>0</v>
      </c>
      <c r="N118" s="11">
        <v>0</v>
      </c>
      <c r="O118" s="11">
        <v>0</v>
      </c>
      <c r="P118" s="11"/>
      <c r="Q118" s="11">
        <v>85572</v>
      </c>
      <c r="R118" s="11">
        <v>100000</v>
      </c>
      <c r="S118" s="11">
        <v>0</v>
      </c>
      <c r="T118" s="11">
        <v>0</v>
      </c>
      <c r="U118" s="11">
        <v>100000</v>
      </c>
      <c r="V118" s="11">
        <v>146525</v>
      </c>
      <c r="W118" s="11">
        <v>186407</v>
      </c>
      <c r="X118" s="22">
        <f>+V118+U118+T118+S118+R118+Q118+P118+O118+N118+M118+L118+W118</f>
        <v>618504</v>
      </c>
    </row>
    <row r="119" spans="1:24">
      <c r="A119" s="44" t="s">
        <v>86</v>
      </c>
      <c r="B119" s="45"/>
      <c r="C119" s="45"/>
      <c r="D119" s="45"/>
      <c r="E119" s="45"/>
      <c r="F119" s="46">
        <f>SUM(F118)</f>
        <v>5000000</v>
      </c>
      <c r="G119" s="11"/>
      <c r="H119" s="11"/>
      <c r="I119" s="11"/>
      <c r="J119" s="11"/>
      <c r="K119" s="22">
        <f>F119+G119+H119+J119</f>
        <v>5000000</v>
      </c>
      <c r="L119" s="11">
        <f t="shared" ref="L119:W119" si="26">SUM(L118)</f>
        <v>0</v>
      </c>
      <c r="M119" s="11">
        <f t="shared" si="26"/>
        <v>0</v>
      </c>
      <c r="N119" s="11">
        <f t="shared" si="26"/>
        <v>0</v>
      </c>
      <c r="O119" s="11">
        <f t="shared" si="26"/>
        <v>0</v>
      </c>
      <c r="P119" s="11"/>
      <c r="Q119" s="11">
        <f>SUM(Q118)</f>
        <v>85572</v>
      </c>
      <c r="R119" s="11">
        <f t="shared" si="26"/>
        <v>100000</v>
      </c>
      <c r="S119" s="11">
        <f t="shared" si="26"/>
        <v>0</v>
      </c>
      <c r="T119" s="11">
        <f t="shared" si="26"/>
        <v>0</v>
      </c>
      <c r="U119" s="11">
        <f t="shared" si="26"/>
        <v>100000</v>
      </c>
      <c r="V119" s="11">
        <f t="shared" si="26"/>
        <v>146525</v>
      </c>
      <c r="W119" s="11">
        <f t="shared" si="26"/>
        <v>186407</v>
      </c>
      <c r="X119" s="22">
        <f>+V119+U119+T119+S119+R119+Q119+P119+N119+M119+L119+W119</f>
        <v>618504</v>
      </c>
    </row>
    <row r="120" spans="1:24">
      <c r="A120" s="14" t="s">
        <v>87</v>
      </c>
      <c r="B120" s="17"/>
      <c r="C120" s="17"/>
      <c r="D120" s="17"/>
      <c r="E120" s="36"/>
      <c r="F120" s="46"/>
      <c r="G120" s="11"/>
      <c r="H120" s="11"/>
      <c r="I120" s="11"/>
      <c r="J120" s="11"/>
      <c r="K120" s="64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65"/>
    </row>
    <row r="121" spans="1:24">
      <c r="A121" s="14" t="s">
        <v>88</v>
      </c>
      <c r="B121" s="17"/>
      <c r="C121" s="17"/>
      <c r="D121" s="17"/>
      <c r="E121" s="36"/>
      <c r="F121" s="46">
        <v>5000000</v>
      </c>
      <c r="G121" s="11"/>
      <c r="H121" s="11"/>
      <c r="I121" s="11"/>
      <c r="J121" s="11"/>
      <c r="K121" s="64">
        <f>F121+G121+H121+J121</f>
        <v>5000000</v>
      </c>
      <c r="L121" s="11">
        <v>0</v>
      </c>
      <c r="M121" s="11">
        <v>0</v>
      </c>
      <c r="N121" s="11">
        <v>0</v>
      </c>
      <c r="O121" s="11">
        <v>75000</v>
      </c>
      <c r="P121" s="11"/>
      <c r="Q121" s="11">
        <v>60000</v>
      </c>
      <c r="R121" s="11">
        <v>132286</v>
      </c>
      <c r="S121" s="11">
        <v>65000</v>
      </c>
      <c r="T121" s="11">
        <v>0</v>
      </c>
      <c r="U121" s="11">
        <v>144336</v>
      </c>
      <c r="V121" s="11">
        <v>139393</v>
      </c>
      <c r="W121" s="11">
        <v>0</v>
      </c>
      <c r="X121" s="22">
        <f>+V121+U121+T121+S121+R121+Q121+P121+O121+N121+M121+L121+W121</f>
        <v>616015</v>
      </c>
    </row>
    <row r="122" spans="1:24">
      <c r="A122" s="44" t="s">
        <v>10</v>
      </c>
      <c r="B122" s="45"/>
      <c r="C122" s="45"/>
      <c r="D122" s="45"/>
      <c r="E122" s="55"/>
      <c r="F122" s="46">
        <f>SUM(F121)</f>
        <v>5000000</v>
      </c>
      <c r="G122" s="11"/>
      <c r="H122" s="11"/>
      <c r="I122" s="11"/>
      <c r="J122" s="11"/>
      <c r="K122" s="64">
        <f>F122+G122+H122+J122</f>
        <v>5000000</v>
      </c>
      <c r="L122" s="11">
        <f>SUM(L121)</f>
        <v>0</v>
      </c>
      <c r="M122" s="11">
        <f>SUM(M121)</f>
        <v>0</v>
      </c>
      <c r="N122" s="11">
        <f>SUM(N121)</f>
        <v>0</v>
      </c>
      <c r="O122" s="11">
        <f>SUM(O121)</f>
        <v>75000</v>
      </c>
      <c r="P122" s="11"/>
      <c r="Q122" s="11">
        <f t="shared" ref="Q122:X122" si="27">SUM(Q121)</f>
        <v>60000</v>
      </c>
      <c r="R122" s="11">
        <f t="shared" si="27"/>
        <v>132286</v>
      </c>
      <c r="S122" s="46">
        <f t="shared" si="27"/>
        <v>65000</v>
      </c>
      <c r="T122" s="11">
        <f t="shared" si="27"/>
        <v>0</v>
      </c>
      <c r="U122" s="11">
        <f t="shared" si="27"/>
        <v>144336</v>
      </c>
      <c r="V122" s="11">
        <f t="shared" si="27"/>
        <v>139393</v>
      </c>
      <c r="W122" s="11">
        <f t="shared" si="27"/>
        <v>0</v>
      </c>
      <c r="X122" s="22">
        <f t="shared" si="27"/>
        <v>616015</v>
      </c>
    </row>
    <row r="123" spans="1:24">
      <c r="A123" s="31" t="s">
        <v>89</v>
      </c>
      <c r="B123" s="32"/>
      <c r="C123" s="32"/>
      <c r="D123" s="32"/>
      <c r="E123" s="32"/>
      <c r="F123" s="46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 spans="1:24">
      <c r="A124" s="14" t="s">
        <v>90</v>
      </c>
      <c r="B124" s="17"/>
      <c r="C124" s="17"/>
      <c r="D124" s="17"/>
      <c r="E124" s="17"/>
      <c r="F124" s="46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 spans="1:24">
      <c r="A125" s="14" t="s">
        <v>23</v>
      </c>
      <c r="B125" s="17"/>
      <c r="C125" s="17"/>
      <c r="D125" s="17"/>
      <c r="E125" s="17"/>
      <c r="F125" s="46">
        <v>13200000</v>
      </c>
      <c r="G125" s="11"/>
      <c r="H125" s="11"/>
      <c r="I125" s="11"/>
      <c r="J125" s="11"/>
      <c r="K125" s="22">
        <f>F125+G125+H125+J125</f>
        <v>13200000</v>
      </c>
      <c r="L125" s="11">
        <v>733408</v>
      </c>
      <c r="M125" s="11">
        <v>390683</v>
      </c>
      <c r="N125" s="11">
        <v>372010</v>
      </c>
      <c r="O125" s="11">
        <v>414860</v>
      </c>
      <c r="P125" s="11">
        <v>381110</v>
      </c>
      <c r="Q125" s="11">
        <v>448610</v>
      </c>
      <c r="R125" s="11">
        <v>401834</v>
      </c>
      <c r="S125" s="11">
        <v>433120</v>
      </c>
      <c r="T125" s="11">
        <v>548501</v>
      </c>
      <c r="U125" s="11">
        <v>427182</v>
      </c>
      <c r="V125" s="11">
        <v>427182</v>
      </c>
      <c r="W125" s="11">
        <v>141966</v>
      </c>
      <c r="X125" s="22">
        <f>+V125+U125+T125+S125+R125+Q125+P125+O125+N125+M125+L125+W125</f>
        <v>5120466</v>
      </c>
    </row>
    <row r="126" spans="1:24">
      <c r="A126" s="31" t="s">
        <v>25</v>
      </c>
      <c r="B126" s="32"/>
      <c r="C126" s="32"/>
      <c r="D126" s="32"/>
      <c r="E126" s="32"/>
      <c r="F126" s="46">
        <v>0</v>
      </c>
      <c r="G126" s="11"/>
      <c r="H126" s="11"/>
      <c r="I126" s="11"/>
      <c r="J126" s="11"/>
      <c r="K126" s="22">
        <f t="shared" ref="K126:K130" si="28">F126+G126+H126+J126</f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22">
        <f>+V126+U126+T126+S126+R126+Q126+P126+O126+N126+M126+L126+W126</f>
        <v>0</v>
      </c>
    </row>
    <row r="127" spans="1:24">
      <c r="A127" s="14" t="s">
        <v>91</v>
      </c>
      <c r="B127" s="17"/>
      <c r="C127" s="17"/>
      <c r="D127" s="17"/>
      <c r="E127" s="17"/>
      <c r="F127" s="46">
        <v>400000</v>
      </c>
      <c r="G127" s="11"/>
      <c r="H127" s="11"/>
      <c r="I127" s="11"/>
      <c r="J127" s="11"/>
      <c r="K127" s="22">
        <f t="shared" si="28"/>
        <v>400000</v>
      </c>
      <c r="L127" s="11">
        <v>0</v>
      </c>
      <c r="M127" s="11">
        <v>22880</v>
      </c>
      <c r="N127" s="11">
        <v>5087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18518</v>
      </c>
      <c r="V127" s="11">
        <v>25332</v>
      </c>
      <c r="W127" s="11">
        <v>0</v>
      </c>
      <c r="X127" s="22">
        <f>+V127+U127+T127+S127+R127+Q127+P127+O127+N127+M127+L127+W127</f>
        <v>71817</v>
      </c>
    </row>
    <row r="128" spans="1:24">
      <c r="A128" s="31" t="s">
        <v>92</v>
      </c>
      <c r="B128" s="32"/>
      <c r="C128" s="32"/>
      <c r="D128" s="32"/>
      <c r="E128" s="32"/>
      <c r="F128" s="46">
        <v>50000</v>
      </c>
      <c r="G128" s="11"/>
      <c r="H128" s="11"/>
      <c r="I128" s="11"/>
      <c r="J128" s="11"/>
      <c r="K128" s="22">
        <f t="shared" si="28"/>
        <v>50000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  <c r="V128" s="11">
        <v>0</v>
      </c>
      <c r="W128" s="11">
        <v>0</v>
      </c>
      <c r="X128" s="22">
        <f>+V128+U128+T128+S128+R128+Q128+P128+O128+N128+M128+L128+W128</f>
        <v>0</v>
      </c>
    </row>
    <row r="129" spans="1:24">
      <c r="A129" s="31" t="s">
        <v>93</v>
      </c>
      <c r="B129" s="32"/>
      <c r="C129" s="32"/>
      <c r="D129" s="32"/>
      <c r="E129" s="32"/>
      <c r="F129" s="46">
        <v>412000000</v>
      </c>
      <c r="G129" s="11"/>
      <c r="H129" s="11">
        <v>170000000</v>
      </c>
      <c r="I129" s="11"/>
      <c r="J129" s="11"/>
      <c r="K129" s="22">
        <f t="shared" si="28"/>
        <v>582000000</v>
      </c>
      <c r="L129" s="11">
        <v>5900000</v>
      </c>
      <c r="M129" s="11">
        <v>10135922</v>
      </c>
      <c r="N129" s="11">
        <v>31490818</v>
      </c>
      <c r="O129" s="11">
        <v>71367734</v>
      </c>
      <c r="P129" s="11">
        <v>616665</v>
      </c>
      <c r="Q129" s="11">
        <v>28547850</v>
      </c>
      <c r="R129" s="11">
        <v>23145298</v>
      </c>
      <c r="S129" s="11">
        <v>7659634</v>
      </c>
      <c r="T129" s="11">
        <v>7405615</v>
      </c>
      <c r="U129" s="11">
        <v>8099680</v>
      </c>
      <c r="V129" s="11">
        <v>143933718</v>
      </c>
      <c r="W129" s="54">
        <v>218121251</v>
      </c>
      <c r="X129" s="22">
        <f>+V129+U129+T129+S129+R129+Q129+P129+O129+N129+M129+L129+W129</f>
        <v>556424185</v>
      </c>
    </row>
    <row r="130" spans="1:24">
      <c r="A130" s="44" t="s">
        <v>43</v>
      </c>
      <c r="B130" s="45"/>
      <c r="C130" s="45"/>
      <c r="D130" s="45"/>
      <c r="E130" s="45"/>
      <c r="F130" s="46">
        <f>SUM(F125:F129)</f>
        <v>425650000</v>
      </c>
      <c r="G130" s="46"/>
      <c r="H130" s="11">
        <f>SUM(H129)</f>
        <v>170000000</v>
      </c>
      <c r="I130" s="11"/>
      <c r="J130" s="11"/>
      <c r="K130" s="22">
        <f t="shared" si="28"/>
        <v>595650000</v>
      </c>
      <c r="L130" s="46">
        <f t="shared" ref="L130:Q130" si="29">SUM(L125:L129)</f>
        <v>6633408</v>
      </c>
      <c r="M130" s="46">
        <f t="shared" si="29"/>
        <v>10549485</v>
      </c>
      <c r="N130" s="46">
        <f t="shared" si="29"/>
        <v>31867915</v>
      </c>
      <c r="O130" s="46">
        <f t="shared" si="29"/>
        <v>71782594</v>
      </c>
      <c r="P130" s="46">
        <f t="shared" si="29"/>
        <v>997775</v>
      </c>
      <c r="Q130" s="46">
        <f t="shared" si="29"/>
        <v>28996460</v>
      </c>
      <c r="R130" s="46">
        <f t="shared" ref="R130:X130" si="30">SUM(R125:R129)</f>
        <v>23547132</v>
      </c>
      <c r="S130" s="46">
        <f t="shared" si="30"/>
        <v>8092754</v>
      </c>
      <c r="T130" s="46">
        <f t="shared" si="30"/>
        <v>7954116</v>
      </c>
      <c r="U130" s="46">
        <f t="shared" si="30"/>
        <v>8545380</v>
      </c>
      <c r="V130" s="46">
        <f t="shared" si="30"/>
        <v>144386232</v>
      </c>
      <c r="W130" s="46">
        <f t="shared" si="30"/>
        <v>218263217</v>
      </c>
      <c r="X130" s="22">
        <f t="shared" si="30"/>
        <v>561616468</v>
      </c>
    </row>
    <row r="131" spans="1:24">
      <c r="A131" s="14" t="s">
        <v>94</v>
      </c>
      <c r="B131" s="17"/>
      <c r="C131" s="17"/>
      <c r="D131" s="17"/>
      <c r="E131" s="17"/>
      <c r="F131" s="46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 spans="1:24">
      <c r="A132" s="14" t="s">
        <v>23</v>
      </c>
      <c r="B132" s="17"/>
      <c r="C132" s="17"/>
      <c r="D132" s="17"/>
      <c r="E132" s="17"/>
      <c r="F132" s="46">
        <v>6300000</v>
      </c>
      <c r="G132" s="11"/>
      <c r="H132" s="11"/>
      <c r="I132" s="11"/>
      <c r="J132" s="11"/>
      <c r="K132" s="22">
        <f>F132+G132+H132+J132</f>
        <v>6300000</v>
      </c>
      <c r="L132" s="11">
        <v>454546</v>
      </c>
      <c r="M132" s="11">
        <v>240483</v>
      </c>
      <c r="N132" s="11">
        <v>229915</v>
      </c>
      <c r="O132" s="11">
        <v>235515</v>
      </c>
      <c r="P132" s="11">
        <v>235515</v>
      </c>
      <c r="Q132" s="11">
        <v>269265</v>
      </c>
      <c r="R132" s="11">
        <v>263147</v>
      </c>
      <c r="S132" s="11">
        <v>255810</v>
      </c>
      <c r="T132" s="11">
        <v>323974</v>
      </c>
      <c r="U132" s="11">
        <v>244558</v>
      </c>
      <c r="V132" s="11">
        <v>244558</v>
      </c>
      <c r="W132" s="11">
        <v>280016</v>
      </c>
      <c r="X132" s="22">
        <f>+V132+U132+T132+S132+R132+Q132+P132+O132+N132+M132+L132+W132</f>
        <v>3277302</v>
      </c>
    </row>
    <row r="133" spans="1:24">
      <c r="A133" s="31" t="s">
        <v>25</v>
      </c>
      <c r="B133" s="32"/>
      <c r="C133" s="32"/>
      <c r="D133" s="32"/>
      <c r="E133" s="32"/>
      <c r="F133" s="46"/>
      <c r="G133" s="11"/>
      <c r="H133" s="11"/>
      <c r="I133" s="11"/>
      <c r="J133" s="11"/>
      <c r="K133" s="22">
        <f t="shared" ref="K133:K136" si="31">F133+G133+H133+J133</f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0</v>
      </c>
      <c r="Q133" s="11">
        <v>0</v>
      </c>
      <c r="R133" s="11">
        <v>0</v>
      </c>
      <c r="S133" s="11">
        <v>0</v>
      </c>
      <c r="T133" s="11">
        <v>0</v>
      </c>
      <c r="U133" s="11">
        <v>0</v>
      </c>
      <c r="V133" s="11">
        <v>0</v>
      </c>
      <c r="W133" s="11">
        <v>0</v>
      </c>
      <c r="X133" s="22">
        <f>+V133+U133+T133+S133+R133+Q133+P133+O133+N133+M133+L133+W133</f>
        <v>0</v>
      </c>
    </row>
    <row r="134" spans="1:24">
      <c r="A134" s="31" t="s">
        <v>91</v>
      </c>
      <c r="B134" s="32"/>
      <c r="C134" s="32"/>
      <c r="D134" s="32"/>
      <c r="E134" s="32"/>
      <c r="F134" s="46">
        <v>90000</v>
      </c>
      <c r="G134" s="11"/>
      <c r="H134" s="11"/>
      <c r="I134" s="11"/>
      <c r="J134" s="11">
        <v>100000</v>
      </c>
      <c r="K134" s="22">
        <f t="shared" si="31"/>
        <v>190000</v>
      </c>
      <c r="L134" s="11">
        <v>32771</v>
      </c>
      <c r="M134" s="11">
        <v>0</v>
      </c>
      <c r="N134" s="11">
        <v>54522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11">
        <v>16419</v>
      </c>
      <c r="V134" s="11">
        <v>0</v>
      </c>
      <c r="W134" s="11">
        <v>0</v>
      </c>
      <c r="X134" s="22">
        <f>+V134+U134+T134+S134+R134+Q134+P134+O134+N134+M134+L134+W134</f>
        <v>103712</v>
      </c>
    </row>
    <row r="135" spans="1:24">
      <c r="A135" s="31" t="s">
        <v>32</v>
      </c>
      <c r="B135" s="32"/>
      <c r="C135" s="32"/>
      <c r="D135" s="32"/>
      <c r="E135" s="32"/>
      <c r="F135" s="46">
        <v>30000</v>
      </c>
      <c r="G135" s="11"/>
      <c r="H135" s="11"/>
      <c r="I135" s="11"/>
      <c r="J135" s="11"/>
      <c r="K135" s="22">
        <f t="shared" si="31"/>
        <v>30000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  <c r="V135" s="11">
        <v>0</v>
      </c>
      <c r="W135" s="11">
        <v>0</v>
      </c>
      <c r="X135" s="22">
        <f>+V135+U135+T135+S135+R135+Q135+P135+O135+N135+M135+L135+W135</f>
        <v>0</v>
      </c>
    </row>
    <row r="136" spans="1:24">
      <c r="A136" s="44" t="s">
        <v>43</v>
      </c>
      <c r="B136" s="45"/>
      <c r="C136" s="45"/>
      <c r="D136" s="45"/>
      <c r="E136" s="45"/>
      <c r="F136" s="46">
        <f>SUM(F132:F135)</f>
        <v>6420000</v>
      </c>
      <c r="G136" s="46"/>
      <c r="H136" s="11"/>
      <c r="I136" s="11"/>
      <c r="J136" s="11"/>
      <c r="K136" s="22">
        <f t="shared" si="31"/>
        <v>6420000</v>
      </c>
      <c r="L136" s="46">
        <f t="shared" ref="L136:X136" si="32">SUM(L132:L135)</f>
        <v>487317</v>
      </c>
      <c r="M136" s="46">
        <f t="shared" si="32"/>
        <v>240483</v>
      </c>
      <c r="N136" s="46">
        <f t="shared" si="32"/>
        <v>284437</v>
      </c>
      <c r="O136" s="46">
        <f t="shared" si="32"/>
        <v>235515</v>
      </c>
      <c r="P136" s="46">
        <f t="shared" si="32"/>
        <v>235515</v>
      </c>
      <c r="Q136" s="11">
        <f t="shared" si="32"/>
        <v>269265</v>
      </c>
      <c r="R136" s="46">
        <f t="shared" si="32"/>
        <v>263147</v>
      </c>
      <c r="S136" s="46">
        <f t="shared" si="32"/>
        <v>255810</v>
      </c>
      <c r="T136" s="46">
        <f t="shared" si="32"/>
        <v>323974</v>
      </c>
      <c r="U136" s="46">
        <f t="shared" si="32"/>
        <v>260977</v>
      </c>
      <c r="V136" s="46">
        <f t="shared" si="32"/>
        <v>244558</v>
      </c>
      <c r="W136" s="11">
        <f t="shared" si="32"/>
        <v>280016</v>
      </c>
      <c r="X136" s="22">
        <f t="shared" si="32"/>
        <v>3381014</v>
      </c>
    </row>
    <row r="137" spans="1:24">
      <c r="A137" s="31" t="s">
        <v>95</v>
      </c>
      <c r="B137" s="32"/>
      <c r="C137" s="32"/>
      <c r="D137" s="32"/>
      <c r="E137" s="32"/>
      <c r="F137" s="46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</row>
    <row r="138" spans="1:24">
      <c r="A138" s="31" t="s">
        <v>96</v>
      </c>
      <c r="B138" s="32"/>
      <c r="C138" s="32"/>
      <c r="D138" s="32"/>
      <c r="E138" s="32"/>
      <c r="F138" s="46">
        <v>30000000</v>
      </c>
      <c r="G138" s="11"/>
      <c r="H138" s="11"/>
      <c r="I138" s="11"/>
      <c r="J138" s="11"/>
      <c r="K138" s="22">
        <f>F138+G138+H138+J138</f>
        <v>30000000</v>
      </c>
      <c r="L138" s="11">
        <v>0</v>
      </c>
      <c r="M138" s="11">
        <v>0</v>
      </c>
      <c r="N138" s="11">
        <v>0</v>
      </c>
      <c r="O138" s="11">
        <v>403000</v>
      </c>
      <c r="P138" s="11">
        <v>529000</v>
      </c>
      <c r="Q138" s="11">
        <v>220000</v>
      </c>
      <c r="R138" s="11">
        <v>230000</v>
      </c>
      <c r="S138" s="11">
        <v>236500</v>
      </c>
      <c r="T138" s="11">
        <v>140500</v>
      </c>
      <c r="U138" s="11">
        <v>0</v>
      </c>
      <c r="V138" s="11">
        <v>278000</v>
      </c>
      <c r="W138" s="11">
        <v>418000</v>
      </c>
      <c r="X138" s="22">
        <f>L138+M138+N138+O138+P138+Q138+R138+S138+T138+U138+V138+W138</f>
        <v>2455000</v>
      </c>
    </row>
    <row r="139" spans="1:24">
      <c r="A139" s="44" t="s">
        <v>43</v>
      </c>
      <c r="B139" s="45"/>
      <c r="C139" s="45"/>
      <c r="D139" s="45"/>
      <c r="E139" s="45"/>
      <c r="F139" s="46">
        <f>SUM(F138)</f>
        <v>30000000</v>
      </c>
      <c r="G139" s="11"/>
      <c r="H139" s="11"/>
      <c r="I139" s="11"/>
      <c r="J139" s="11"/>
      <c r="K139" s="22">
        <f>F139+G139+H139+J139</f>
        <v>30000000</v>
      </c>
      <c r="L139" s="11">
        <f t="shared" ref="L139:X139" si="33">SUM(L138)</f>
        <v>0</v>
      </c>
      <c r="M139" s="11">
        <f t="shared" si="33"/>
        <v>0</v>
      </c>
      <c r="N139" s="11">
        <f t="shared" si="33"/>
        <v>0</v>
      </c>
      <c r="O139" s="46">
        <f t="shared" si="33"/>
        <v>403000</v>
      </c>
      <c r="P139" s="11">
        <f t="shared" si="33"/>
        <v>529000</v>
      </c>
      <c r="Q139" s="11">
        <f t="shared" si="33"/>
        <v>220000</v>
      </c>
      <c r="R139" s="46">
        <f t="shared" si="33"/>
        <v>230000</v>
      </c>
      <c r="S139" s="46">
        <f t="shared" si="33"/>
        <v>236500</v>
      </c>
      <c r="T139" s="46">
        <f t="shared" si="33"/>
        <v>140500</v>
      </c>
      <c r="U139" s="46">
        <f t="shared" si="33"/>
        <v>0</v>
      </c>
      <c r="V139" s="46">
        <f t="shared" si="33"/>
        <v>278000</v>
      </c>
      <c r="W139" s="11">
        <f t="shared" si="33"/>
        <v>418000</v>
      </c>
      <c r="X139" s="22">
        <f t="shared" si="33"/>
        <v>2455000</v>
      </c>
    </row>
    <row r="140" spans="1:24">
      <c r="A140" s="14" t="s">
        <v>97</v>
      </c>
      <c r="B140" s="17"/>
      <c r="C140" s="17"/>
      <c r="D140" s="17"/>
      <c r="E140" s="17"/>
      <c r="F140" s="46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</row>
    <row r="141" spans="1:24">
      <c r="A141" s="14" t="s">
        <v>31</v>
      </c>
      <c r="B141" s="17"/>
      <c r="C141" s="17"/>
      <c r="D141" s="17"/>
      <c r="E141" s="17"/>
      <c r="F141" s="46"/>
      <c r="G141" s="11"/>
      <c r="H141" s="11"/>
      <c r="I141" s="11"/>
      <c r="J141" s="11"/>
      <c r="K141" s="22"/>
      <c r="L141" s="11"/>
      <c r="M141" s="11"/>
      <c r="N141" s="11">
        <v>0</v>
      </c>
      <c r="O141" s="11">
        <v>0</v>
      </c>
      <c r="P141" s="11"/>
      <c r="Q141" s="11"/>
      <c r="R141" s="11"/>
      <c r="S141" s="11"/>
      <c r="T141" s="11"/>
      <c r="U141" s="11"/>
      <c r="V141" s="11"/>
      <c r="W141" s="11"/>
      <c r="X141" s="22">
        <v>0</v>
      </c>
    </row>
    <row r="142" spans="1:24">
      <c r="A142" s="14" t="s">
        <v>92</v>
      </c>
      <c r="B142" s="17"/>
      <c r="C142" s="17"/>
      <c r="D142" s="17"/>
      <c r="E142" s="17"/>
      <c r="F142" s="46"/>
      <c r="G142" s="11"/>
      <c r="H142" s="11"/>
      <c r="I142" s="11"/>
      <c r="J142" s="11"/>
      <c r="K142" s="22"/>
      <c r="L142" s="11"/>
      <c r="M142" s="11"/>
      <c r="N142" s="11">
        <v>0</v>
      </c>
      <c r="O142" s="11">
        <v>0</v>
      </c>
      <c r="P142" s="11"/>
      <c r="Q142" s="11"/>
      <c r="R142" s="11"/>
      <c r="S142" s="11"/>
      <c r="T142" s="11"/>
      <c r="U142" s="11"/>
      <c r="V142" s="11"/>
      <c r="W142" s="11"/>
      <c r="X142" s="22">
        <v>0</v>
      </c>
    </row>
    <row r="143" spans="1:24">
      <c r="A143" s="14" t="s">
        <v>73</v>
      </c>
      <c r="B143" s="17"/>
      <c r="C143" s="17"/>
      <c r="D143" s="17"/>
      <c r="E143" s="17"/>
      <c r="F143" s="46"/>
      <c r="G143" s="11"/>
      <c r="H143" s="11"/>
      <c r="I143" s="11"/>
      <c r="J143" s="11"/>
      <c r="K143" s="22"/>
      <c r="L143" s="11"/>
      <c r="M143" s="11"/>
      <c r="N143" s="11">
        <v>0</v>
      </c>
      <c r="O143" s="11">
        <v>0</v>
      </c>
      <c r="P143" s="11"/>
      <c r="Q143" s="11"/>
      <c r="R143" s="11"/>
      <c r="S143" s="11"/>
      <c r="T143" s="11"/>
      <c r="U143" s="11"/>
      <c r="V143" s="11"/>
      <c r="W143" s="11"/>
      <c r="X143" s="22">
        <v>0</v>
      </c>
    </row>
    <row r="144" spans="1:24">
      <c r="A144" s="14" t="s">
        <v>98</v>
      </c>
      <c r="B144" s="17"/>
      <c r="C144" s="17"/>
      <c r="D144" s="17"/>
      <c r="E144" s="17"/>
      <c r="F144" s="46"/>
      <c r="G144" s="11"/>
      <c r="H144" s="11"/>
      <c r="I144" s="11"/>
      <c r="J144" s="11"/>
      <c r="K144" s="22"/>
      <c r="L144" s="11"/>
      <c r="M144" s="11"/>
      <c r="N144" s="11">
        <v>0</v>
      </c>
      <c r="O144" s="11">
        <v>0</v>
      </c>
      <c r="P144" s="11"/>
      <c r="Q144" s="11"/>
      <c r="R144" s="11"/>
      <c r="S144" s="11"/>
      <c r="T144" s="11"/>
      <c r="U144" s="11"/>
      <c r="V144" s="11"/>
      <c r="W144" s="11"/>
      <c r="X144" s="22">
        <v>0</v>
      </c>
    </row>
    <row r="145" spans="1:24">
      <c r="A145" s="14" t="s">
        <v>74</v>
      </c>
      <c r="B145" s="17"/>
      <c r="C145" s="17"/>
      <c r="D145" s="17"/>
      <c r="E145" s="17"/>
      <c r="F145" s="46"/>
      <c r="G145" s="11"/>
      <c r="H145" s="11"/>
      <c r="I145" s="11"/>
      <c r="J145" s="11"/>
      <c r="K145" s="22"/>
      <c r="L145" s="11"/>
      <c r="M145" s="11"/>
      <c r="N145" s="11">
        <v>0</v>
      </c>
      <c r="O145" s="11">
        <v>0</v>
      </c>
      <c r="P145" s="11"/>
      <c r="Q145" s="11"/>
      <c r="R145" s="11"/>
      <c r="S145" s="11"/>
      <c r="T145" s="11"/>
      <c r="U145" s="11"/>
      <c r="V145" s="11"/>
      <c r="W145" s="11"/>
      <c r="X145" s="22">
        <v>0</v>
      </c>
    </row>
    <row r="146" spans="1:24">
      <c r="A146" s="66" t="s">
        <v>43</v>
      </c>
      <c r="B146" s="67"/>
      <c r="C146" s="67"/>
      <c r="D146" s="67"/>
      <c r="E146" s="67"/>
      <c r="F146" s="46">
        <v>0</v>
      </c>
      <c r="G146" s="21">
        <v>0</v>
      </c>
      <c r="H146" s="21">
        <v>0</v>
      </c>
      <c r="I146" s="21"/>
      <c r="J146" s="21">
        <v>0</v>
      </c>
      <c r="K146" s="22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</v>
      </c>
      <c r="V146" s="21">
        <v>0</v>
      </c>
      <c r="W146" s="21">
        <v>0</v>
      </c>
      <c r="X146" s="22">
        <v>0</v>
      </c>
    </row>
    <row r="147" spans="1:24">
      <c r="A147" s="14" t="s">
        <v>99</v>
      </c>
      <c r="B147" s="17"/>
      <c r="C147" s="17"/>
      <c r="D147" s="17"/>
      <c r="E147" s="36"/>
      <c r="F147" s="46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2"/>
    </row>
    <row r="148" spans="1:24">
      <c r="A148" s="14" t="s">
        <v>100</v>
      </c>
      <c r="B148" s="17"/>
      <c r="C148" s="17"/>
      <c r="D148" s="17"/>
      <c r="E148" s="36"/>
      <c r="F148" s="46"/>
      <c r="G148" s="21"/>
      <c r="H148" s="21">
        <v>150000000</v>
      </c>
      <c r="I148" s="20">
        <v>150000000</v>
      </c>
      <c r="J148" s="21"/>
      <c r="K148" s="22">
        <f>F148+G148+H148+J148+I148</f>
        <v>300000000</v>
      </c>
      <c r="L148" s="21"/>
      <c r="M148" s="21"/>
      <c r="N148" s="21"/>
      <c r="O148" s="21"/>
      <c r="P148" s="21"/>
      <c r="Q148" s="21"/>
      <c r="R148" s="21">
        <v>147600000</v>
      </c>
      <c r="S148" s="21"/>
      <c r="T148" s="21"/>
      <c r="U148" s="21">
        <v>50000000</v>
      </c>
      <c r="V148" s="21">
        <v>97600000</v>
      </c>
      <c r="W148" s="21">
        <v>0</v>
      </c>
      <c r="X148" s="22">
        <f>L148+M148+N148+O148+P148+Q148+R148+S148+T148+U148+V148+W148</f>
        <v>295200000</v>
      </c>
    </row>
    <row r="149" ht="15.75" spans="1:24">
      <c r="A149" s="66" t="s">
        <v>43</v>
      </c>
      <c r="B149" s="67"/>
      <c r="C149" s="67"/>
      <c r="D149" s="67"/>
      <c r="E149" s="67"/>
      <c r="F149" s="46">
        <f>SUM(F141:F145)</f>
        <v>0</v>
      </c>
      <c r="G149" s="21"/>
      <c r="H149" s="21">
        <f>SUM(H148)</f>
        <v>150000000</v>
      </c>
      <c r="I149" s="21">
        <f>SUM(I148)</f>
        <v>150000000</v>
      </c>
      <c r="J149" s="21"/>
      <c r="K149" s="22">
        <f>F149+G149+H149+J149+I149</f>
        <v>300000000</v>
      </c>
      <c r="L149" s="21"/>
      <c r="M149" s="21"/>
      <c r="N149" s="21">
        <v>0</v>
      </c>
      <c r="O149" s="21">
        <f>SUM(O141:O146)</f>
        <v>0</v>
      </c>
      <c r="P149" s="21"/>
      <c r="Q149" s="21"/>
      <c r="R149" s="21">
        <f>SUM(R148)</f>
        <v>147600000</v>
      </c>
      <c r="S149" s="21"/>
      <c r="T149" s="21"/>
      <c r="U149" s="21">
        <f>SUM(U148)</f>
        <v>50000000</v>
      </c>
      <c r="V149" s="21">
        <f>SUM(V148)</f>
        <v>97600000</v>
      </c>
      <c r="W149" s="21">
        <f>SUM(W148)</f>
        <v>0</v>
      </c>
      <c r="X149" s="22">
        <f>SUM(X148)</f>
        <v>295200000</v>
      </c>
    </row>
    <row r="150" ht="15.75" spans="1:24">
      <c r="A150" s="23" t="s">
        <v>101</v>
      </c>
      <c r="B150" s="24"/>
      <c r="C150" s="24"/>
      <c r="D150" s="24"/>
      <c r="E150" s="24"/>
      <c r="F150" s="68">
        <f>(F40+F44+F47+F50+F54+F57+F60+F63+F66+F70+F81+F84+F90+F94+F97+F101+F107+F110+F113+F116+F119+F122+F130+F136+F139+F149+F104)</f>
        <v>1044265000</v>
      </c>
      <c r="G150" s="68">
        <f t="shared" ref="G150:M150" si="34">(G40+G44+G47+G50+G54+G57+G60+G63+G66+G70+G81+G84+G90+G94+G97+G101+G107+G110+G113+G116+G119+G122+G130+G136+G139+G149+G104)</f>
        <v>35700000</v>
      </c>
      <c r="H150" s="68">
        <f t="shared" si="34"/>
        <v>470000000</v>
      </c>
      <c r="I150" s="68">
        <f t="shared" si="34"/>
        <v>150000000</v>
      </c>
      <c r="J150" s="68">
        <f t="shared" si="34"/>
        <v>0</v>
      </c>
      <c r="K150" s="68">
        <f t="shared" si="34"/>
        <v>1699965000</v>
      </c>
      <c r="L150" s="68">
        <f t="shared" si="34"/>
        <v>27530174</v>
      </c>
      <c r="M150" s="68">
        <f t="shared" si="34"/>
        <v>18082155</v>
      </c>
      <c r="N150" s="68">
        <f t="shared" ref="N150:W150" si="35">(N40+N44+N47+N50+N54+N57+N60+N63+N66+N70+N81+N84+N90+N94+N97+N101+N107+N110+N113+N116+N119+N122+N130+N136+N139+N149+N104)</f>
        <v>40172543</v>
      </c>
      <c r="O150" s="68">
        <f t="shared" si="35"/>
        <v>114467505</v>
      </c>
      <c r="P150" s="68">
        <f t="shared" si="35"/>
        <v>20365248</v>
      </c>
      <c r="Q150" s="68">
        <f t="shared" si="35"/>
        <v>106424898</v>
      </c>
      <c r="R150" s="68">
        <f t="shared" si="35"/>
        <v>209268917</v>
      </c>
      <c r="S150" s="68">
        <f t="shared" si="35"/>
        <v>149236993</v>
      </c>
      <c r="T150" s="68">
        <f t="shared" si="35"/>
        <v>20471328</v>
      </c>
      <c r="U150" s="68">
        <f t="shared" si="35"/>
        <v>71398051</v>
      </c>
      <c r="V150" s="68">
        <f t="shared" si="35"/>
        <v>266935811</v>
      </c>
      <c r="W150" s="68">
        <f t="shared" si="35"/>
        <v>272003608</v>
      </c>
      <c r="X150" s="68">
        <f>X40+X44+X47+X50+X54+X57+X60+X63+X66+X70+X81+X84+X90+X94+X97+X101+X104+X107+X110+X113+X116+X119+X122+X130+X136+X139+X149</f>
        <v>1316357231</v>
      </c>
    </row>
    <row r="151" ht="15.75" spans="1:24">
      <c r="A151" s="69" t="s">
        <v>102</v>
      </c>
      <c r="B151" s="70"/>
      <c r="C151" s="70"/>
      <c r="D151" s="70"/>
      <c r="E151" s="70"/>
      <c r="F151" s="71">
        <f>(F150+F14)</f>
        <v>1049265000</v>
      </c>
      <c r="G151" s="71">
        <f t="shared" ref="G151:X151" si="36">(G150+G14)</f>
        <v>35700000</v>
      </c>
      <c r="H151" s="71">
        <f t="shared" si="36"/>
        <v>470000000</v>
      </c>
      <c r="I151" s="71">
        <f t="shared" si="36"/>
        <v>150000000</v>
      </c>
      <c r="J151" s="71">
        <f t="shared" si="36"/>
        <v>0</v>
      </c>
      <c r="K151" s="71">
        <f t="shared" si="36"/>
        <v>1704965000</v>
      </c>
      <c r="L151" s="71">
        <f t="shared" si="36"/>
        <v>28060645</v>
      </c>
      <c r="M151" s="71">
        <f t="shared" si="36"/>
        <v>18354486</v>
      </c>
      <c r="N151" s="71">
        <f t="shared" si="36"/>
        <v>40433359</v>
      </c>
      <c r="O151" s="71">
        <f t="shared" si="36"/>
        <v>114731640</v>
      </c>
      <c r="P151" s="71">
        <f t="shared" si="36"/>
        <v>20629383</v>
      </c>
      <c r="Q151" s="71">
        <f t="shared" si="36"/>
        <v>106689033</v>
      </c>
      <c r="R151" s="71">
        <f t="shared" si="36"/>
        <v>209533052</v>
      </c>
      <c r="S151" s="71">
        <f t="shared" si="36"/>
        <v>149526689</v>
      </c>
      <c r="T151" s="71">
        <f t="shared" si="36"/>
        <v>20781860</v>
      </c>
      <c r="U151" s="71">
        <f t="shared" si="36"/>
        <v>71698279</v>
      </c>
      <c r="V151" s="71">
        <f t="shared" si="36"/>
        <v>267214987</v>
      </c>
      <c r="W151" s="71">
        <f t="shared" si="36"/>
        <v>272095629</v>
      </c>
      <c r="X151" s="71">
        <f t="shared" si="36"/>
        <v>1319749042</v>
      </c>
    </row>
    <row r="152" spans="1:24">
      <c r="A152" s="31"/>
      <c r="B152" s="32"/>
      <c r="C152" s="32"/>
      <c r="D152" s="32"/>
      <c r="E152" s="32"/>
      <c r="F152" s="72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</row>
    <row r="153" spans="1:24">
      <c r="A153" s="42" t="s">
        <v>103</v>
      </c>
      <c r="B153" s="43"/>
      <c r="C153" s="43"/>
      <c r="D153" s="43"/>
      <c r="E153" s="43"/>
      <c r="F153" s="46"/>
      <c r="G153" s="11"/>
      <c r="H153" s="11"/>
      <c r="I153" s="11"/>
      <c r="J153" s="11"/>
      <c r="K153" s="22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 spans="1:24">
      <c r="A154" s="31" t="s">
        <v>104</v>
      </c>
      <c r="B154" s="32"/>
      <c r="C154" s="32"/>
      <c r="D154" s="32"/>
      <c r="E154" s="32"/>
      <c r="F154" s="46"/>
      <c r="G154" s="11"/>
      <c r="H154" s="11"/>
      <c r="I154" s="11"/>
      <c r="J154" s="11"/>
      <c r="K154" s="22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</row>
    <row r="155" spans="1:24">
      <c r="A155" s="31" t="s">
        <v>105</v>
      </c>
      <c r="B155" s="32"/>
      <c r="C155" s="32"/>
      <c r="D155" s="32"/>
      <c r="E155" s="32"/>
      <c r="F155" s="46"/>
      <c r="G155" s="11"/>
      <c r="H155" s="11"/>
      <c r="I155" s="11"/>
      <c r="J155" s="11"/>
      <c r="K155" s="22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</row>
    <row r="156" spans="1:24">
      <c r="A156" s="31" t="s">
        <v>106</v>
      </c>
      <c r="B156" s="32"/>
      <c r="C156" s="32"/>
      <c r="D156" s="32"/>
      <c r="E156" s="32"/>
      <c r="F156" s="46"/>
      <c r="G156" s="11"/>
      <c r="H156" s="11"/>
      <c r="I156" s="11"/>
      <c r="J156" s="11"/>
      <c r="K156" s="22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</row>
    <row r="157" spans="1:24">
      <c r="A157" s="73" t="s">
        <v>107</v>
      </c>
      <c r="B157" s="74"/>
      <c r="C157" s="74"/>
      <c r="D157" s="74"/>
      <c r="E157" s="74"/>
      <c r="F157" s="46">
        <v>17000000</v>
      </c>
      <c r="G157" s="11"/>
      <c r="H157" s="11"/>
      <c r="I157" s="11"/>
      <c r="J157" s="11"/>
      <c r="K157" s="22">
        <f>F157+G157+H157+J157</f>
        <v>17000000</v>
      </c>
      <c r="L157" s="11"/>
      <c r="M157" s="11"/>
      <c r="N157" s="11">
        <v>0</v>
      </c>
      <c r="O157" s="11">
        <v>17000000</v>
      </c>
      <c r="P157" s="11"/>
      <c r="Q157" s="11"/>
      <c r="R157" s="11"/>
      <c r="S157" s="11"/>
      <c r="T157" s="11"/>
      <c r="U157" s="11"/>
      <c r="V157" s="11"/>
      <c r="W157" s="11"/>
      <c r="X157" s="22">
        <f>L157+M157+N157+O157+P157+Q157+R157+S157+T157+U157+V157+W157</f>
        <v>17000000</v>
      </c>
    </row>
    <row r="158" spans="1:24">
      <c r="A158" s="66" t="s">
        <v>43</v>
      </c>
      <c r="B158" s="67"/>
      <c r="C158" s="67"/>
      <c r="D158" s="67"/>
      <c r="E158" s="67"/>
      <c r="F158" s="20">
        <f>SUM(F157:F157)</f>
        <v>17000000</v>
      </c>
      <c r="G158" s="21"/>
      <c r="H158" s="21"/>
      <c r="I158" s="21"/>
      <c r="J158" s="21"/>
      <c r="K158" s="22">
        <f>F158+G158+H158+J158</f>
        <v>17000000</v>
      </c>
      <c r="L158" s="21"/>
      <c r="M158" s="21"/>
      <c r="N158" s="21">
        <f>SUM(N157)</f>
        <v>0</v>
      </c>
      <c r="O158" s="21">
        <f>SUM(O157)</f>
        <v>17000000</v>
      </c>
      <c r="P158" s="21"/>
      <c r="Q158" s="21"/>
      <c r="R158" s="21"/>
      <c r="S158" s="21"/>
      <c r="T158" s="21"/>
      <c r="U158" s="21"/>
      <c r="V158" s="21"/>
      <c r="W158" s="21"/>
      <c r="X158" s="22">
        <f>SUM(X157)</f>
        <v>17000000</v>
      </c>
    </row>
    <row r="159" spans="1:24">
      <c r="A159" s="31" t="s">
        <v>108</v>
      </c>
      <c r="B159" s="32"/>
      <c r="C159" s="32"/>
      <c r="D159" s="32"/>
      <c r="E159" s="34"/>
      <c r="F159" s="20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>
      <c r="A160" s="31" t="s">
        <v>109</v>
      </c>
      <c r="B160" s="32"/>
      <c r="C160" s="32"/>
      <c r="D160" s="32"/>
      <c r="E160" s="34"/>
      <c r="F160" s="20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>
      <c r="A161" s="31" t="s">
        <v>110</v>
      </c>
      <c r="B161" s="32"/>
      <c r="C161" s="32"/>
      <c r="D161" s="32"/>
      <c r="E161" s="34"/>
      <c r="F161" s="20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4">
      <c r="A162" s="73" t="s">
        <v>111</v>
      </c>
      <c r="B162" s="74"/>
      <c r="C162" s="74"/>
      <c r="D162" s="74"/>
      <c r="E162" s="75"/>
      <c r="F162" s="20">
        <v>50000000</v>
      </c>
      <c r="G162" s="21"/>
      <c r="H162" s="21"/>
      <c r="I162" s="21"/>
      <c r="J162" s="21"/>
      <c r="K162" s="22">
        <f>F162+G162+H162+J162</f>
        <v>50000000</v>
      </c>
      <c r="L162" s="21"/>
      <c r="M162" s="21"/>
      <c r="N162" s="21">
        <v>0</v>
      </c>
      <c r="O162" s="21">
        <v>0</v>
      </c>
      <c r="P162" s="21"/>
      <c r="Q162" s="21"/>
      <c r="R162" s="21"/>
      <c r="S162" s="21"/>
      <c r="T162" s="21"/>
      <c r="U162" s="21"/>
      <c r="V162" s="21"/>
      <c r="W162" s="21"/>
      <c r="X162" s="22">
        <f>L162+M162+N162+O162+P162+Q162+R162+S162+T162+U162+V162+W162</f>
        <v>0</v>
      </c>
    </row>
    <row r="163" ht="15.75" spans="1:24">
      <c r="A163" s="66" t="s">
        <v>43</v>
      </c>
      <c r="B163" s="67"/>
      <c r="C163" s="67"/>
      <c r="D163" s="67"/>
      <c r="E163" s="67"/>
      <c r="F163" s="20">
        <f>SUM(F162:F162)</f>
        <v>50000000</v>
      </c>
      <c r="G163" s="21"/>
      <c r="H163" s="21"/>
      <c r="I163" s="21"/>
      <c r="J163" s="21"/>
      <c r="K163" s="22">
        <f>F163+G163+H163+J163</f>
        <v>50000000</v>
      </c>
      <c r="L163" s="21"/>
      <c r="M163" s="21"/>
      <c r="N163" s="21">
        <f>SUM(N162)</f>
        <v>0</v>
      </c>
      <c r="O163" s="21">
        <f>SUM(O162)</f>
        <v>0</v>
      </c>
      <c r="P163" s="21"/>
      <c r="Q163" s="21"/>
      <c r="R163" s="21"/>
      <c r="S163" s="21"/>
      <c r="T163" s="21"/>
      <c r="U163" s="21"/>
      <c r="V163" s="21"/>
      <c r="W163" s="21"/>
      <c r="X163" s="22">
        <f>+V163+U163+T163+S163+R163+Q163+P163+N163+M163+L163+W163</f>
        <v>0</v>
      </c>
    </row>
    <row r="164" ht="15.75" spans="1:24">
      <c r="A164" s="76" t="s">
        <v>112</v>
      </c>
      <c r="B164" s="77"/>
      <c r="C164" s="77"/>
      <c r="D164" s="77"/>
      <c r="E164" s="77"/>
      <c r="F164" s="68">
        <f>SUM(F158:F162)</f>
        <v>67000000</v>
      </c>
      <c r="G164" s="68">
        <f t="shared" ref="G164:W164" si="37">SUM(G154:G163)</f>
        <v>0</v>
      </c>
      <c r="H164" s="68">
        <f t="shared" si="37"/>
        <v>0</v>
      </c>
      <c r="I164" s="68">
        <f t="shared" si="37"/>
        <v>0</v>
      </c>
      <c r="J164" s="68">
        <f t="shared" si="37"/>
        <v>0</v>
      </c>
      <c r="K164" s="68">
        <f>SUM(K158:K162)</f>
        <v>67000000</v>
      </c>
      <c r="L164" s="68">
        <f t="shared" si="37"/>
        <v>0</v>
      </c>
      <c r="M164" s="68">
        <f t="shared" si="37"/>
        <v>0</v>
      </c>
      <c r="N164" s="68">
        <f t="shared" si="37"/>
        <v>0</v>
      </c>
      <c r="O164" s="68">
        <f>SUM(O158:O162)</f>
        <v>17000000</v>
      </c>
      <c r="P164" s="68">
        <f t="shared" si="37"/>
        <v>0</v>
      </c>
      <c r="Q164" s="68">
        <f t="shared" si="37"/>
        <v>0</v>
      </c>
      <c r="R164" s="68">
        <f t="shared" si="37"/>
        <v>0</v>
      </c>
      <c r="S164" s="68">
        <f t="shared" si="37"/>
        <v>0</v>
      </c>
      <c r="T164" s="68">
        <f t="shared" si="37"/>
        <v>0</v>
      </c>
      <c r="U164" s="68">
        <f t="shared" si="37"/>
        <v>0</v>
      </c>
      <c r="V164" s="68">
        <f t="shared" si="37"/>
        <v>0</v>
      </c>
      <c r="W164" s="68">
        <f t="shared" si="37"/>
        <v>0</v>
      </c>
      <c r="X164" s="68">
        <f>SUM(X158:X162)</f>
        <v>17000000</v>
      </c>
    </row>
    <row r="165" ht="15.75" spans="1:24">
      <c r="A165" s="76" t="s">
        <v>113</v>
      </c>
      <c r="B165" s="77"/>
      <c r="C165" s="77"/>
      <c r="D165" s="77"/>
      <c r="E165" s="77"/>
      <c r="F165" s="68">
        <f t="shared" ref="F165:X165" si="38">(F151+F164)</f>
        <v>1116265000</v>
      </c>
      <c r="G165" s="68">
        <f t="shared" si="38"/>
        <v>35700000</v>
      </c>
      <c r="H165" s="68">
        <f t="shared" si="38"/>
        <v>470000000</v>
      </c>
      <c r="I165" s="68">
        <f t="shared" si="38"/>
        <v>150000000</v>
      </c>
      <c r="J165" s="68">
        <f t="shared" si="38"/>
        <v>0</v>
      </c>
      <c r="K165" s="68">
        <f t="shared" si="38"/>
        <v>1771965000</v>
      </c>
      <c r="L165" s="68">
        <f t="shared" si="38"/>
        <v>28060645</v>
      </c>
      <c r="M165" s="68">
        <f t="shared" si="38"/>
        <v>18354486</v>
      </c>
      <c r="N165" s="68">
        <f t="shared" si="38"/>
        <v>40433359</v>
      </c>
      <c r="O165" s="68">
        <f t="shared" si="38"/>
        <v>131731640</v>
      </c>
      <c r="P165" s="68">
        <f t="shared" si="38"/>
        <v>20629383</v>
      </c>
      <c r="Q165" s="68">
        <f t="shared" si="38"/>
        <v>106689033</v>
      </c>
      <c r="R165" s="68">
        <f t="shared" si="38"/>
        <v>209533052</v>
      </c>
      <c r="S165" s="68">
        <f t="shared" si="38"/>
        <v>149526689</v>
      </c>
      <c r="T165" s="68">
        <f t="shared" si="38"/>
        <v>20781860</v>
      </c>
      <c r="U165" s="68">
        <f t="shared" si="38"/>
        <v>71698279</v>
      </c>
      <c r="V165" s="68">
        <f t="shared" si="38"/>
        <v>267214987</v>
      </c>
      <c r="W165" s="68">
        <f t="shared" si="38"/>
        <v>272095629</v>
      </c>
      <c r="X165" s="68">
        <f t="shared" si="38"/>
        <v>1336749042</v>
      </c>
    </row>
  </sheetData>
  <mergeCells count="163">
    <mergeCell ref="A2:E2"/>
    <mergeCell ref="A3:G3"/>
    <mergeCell ref="A4:L4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74:E74"/>
    <mergeCell ref="A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85:E85"/>
    <mergeCell ref="A86:E86"/>
    <mergeCell ref="A87:E87"/>
    <mergeCell ref="A88:E88"/>
    <mergeCell ref="A89:E89"/>
    <mergeCell ref="A90:E90"/>
    <mergeCell ref="A91:E91"/>
    <mergeCell ref="A92:E92"/>
    <mergeCell ref="A93:E93"/>
    <mergeCell ref="A94:E94"/>
    <mergeCell ref="A95:E95"/>
    <mergeCell ref="A96:E96"/>
    <mergeCell ref="A97:E97"/>
    <mergeCell ref="A98:E98"/>
    <mergeCell ref="A99:E99"/>
    <mergeCell ref="A100:E100"/>
    <mergeCell ref="A101:E101"/>
    <mergeCell ref="A102:E102"/>
    <mergeCell ref="A103:E103"/>
    <mergeCell ref="A104:E104"/>
    <mergeCell ref="A105:E105"/>
    <mergeCell ref="A106:E106"/>
    <mergeCell ref="A107:E107"/>
    <mergeCell ref="A108:E108"/>
    <mergeCell ref="A109:E109"/>
    <mergeCell ref="A110:E110"/>
    <mergeCell ref="A111:E111"/>
    <mergeCell ref="A112:E112"/>
    <mergeCell ref="A113:E113"/>
    <mergeCell ref="A114:E114"/>
    <mergeCell ref="A115:E115"/>
    <mergeCell ref="A116:E116"/>
    <mergeCell ref="A117:E117"/>
    <mergeCell ref="A118:E118"/>
    <mergeCell ref="A119:E119"/>
    <mergeCell ref="A120:E120"/>
    <mergeCell ref="A121:E121"/>
    <mergeCell ref="A122:E122"/>
    <mergeCell ref="A123:E123"/>
    <mergeCell ref="A124:E124"/>
    <mergeCell ref="A125:E125"/>
    <mergeCell ref="A126:E126"/>
    <mergeCell ref="A127:E127"/>
    <mergeCell ref="A128:E128"/>
    <mergeCell ref="A129:E129"/>
    <mergeCell ref="A130:E130"/>
    <mergeCell ref="A131:E131"/>
    <mergeCell ref="A132:E132"/>
    <mergeCell ref="A133:E133"/>
    <mergeCell ref="A134:E134"/>
    <mergeCell ref="A135:E135"/>
    <mergeCell ref="A136:E136"/>
    <mergeCell ref="A137:E137"/>
    <mergeCell ref="A138:E138"/>
    <mergeCell ref="A139:E139"/>
    <mergeCell ref="A140:E140"/>
    <mergeCell ref="A141:E141"/>
    <mergeCell ref="A142:E142"/>
    <mergeCell ref="A143:E143"/>
    <mergeCell ref="A144:E144"/>
    <mergeCell ref="A145:E145"/>
    <mergeCell ref="A146:E146"/>
    <mergeCell ref="A147:E147"/>
    <mergeCell ref="A148:E148"/>
    <mergeCell ref="A149:E149"/>
    <mergeCell ref="A150:E150"/>
    <mergeCell ref="A151:E151"/>
    <mergeCell ref="A152:E152"/>
    <mergeCell ref="A153:E153"/>
    <mergeCell ref="A154:E154"/>
    <mergeCell ref="A155:E155"/>
    <mergeCell ref="A156:E156"/>
    <mergeCell ref="A157:E157"/>
    <mergeCell ref="A158:E158"/>
    <mergeCell ref="A159:E159"/>
    <mergeCell ref="A160:E160"/>
    <mergeCell ref="A161:E161"/>
    <mergeCell ref="A162:E162"/>
    <mergeCell ref="A163:E163"/>
    <mergeCell ref="A164:E164"/>
    <mergeCell ref="A165:E165"/>
  </mergeCells>
  <pageMargins left="0.708661417322835" right="0.708661417322835" top="0.748031496062992" bottom="0.748031496062992" header="0.31496062992126" footer="0.31496062992126"/>
  <pageSetup paperSize="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Department of Information and </cp:lastModifiedBy>
  <dcterms:created xsi:type="dcterms:W3CDTF">2026-06-22T05:52:00Z</dcterms:created>
  <cp:lastPrinted>2026-06-26T10:12:00Z</cp:lastPrinted>
  <dcterms:modified xsi:type="dcterms:W3CDTF">2026-07-03T11:18:55Z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6DD51CB533B54254944715A8787E34DF_13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